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upport Serv\Contracts-Purchasing\2026\204-26 UPS battery maintenance services and new batteries\2-Bid Documents\Drafts\Final for proofing\"/>
    </mc:Choice>
  </mc:AlternateContent>
  <xr:revisionPtr revIDLastSave="0" documentId="13_ncr:1_{674D7B26-1106-43D0-B1A4-3DB8D7DA5C6E}" xr6:coauthVersionLast="47" xr6:coauthVersionMax="47" xr10:uidLastSave="{00000000-0000-0000-0000-000000000000}"/>
  <bookViews>
    <workbookView xWindow="29865" yWindow="1470" windowWidth="24765" windowHeight="12840" tabRatio="796" xr2:uid="{E58E1811-9B05-4B6C-BD57-149B55F66A95}"/>
  </bookViews>
  <sheets>
    <sheet name="Labor" sheetId="3" r:id="rId1"/>
    <sheet name="Equipment" sheetId="4" r:id="rId2"/>
    <sheet name="Trip Charge" sheetId="5" r:id="rId3"/>
    <sheet name="Task 1" sheetId="6" r:id="rId4"/>
    <sheet name="Task 2" sheetId="2" r:id="rId5"/>
    <sheet name="Task 3" sheetId="8" r:id="rId6"/>
    <sheet name="Bid Total" sheetId="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4" i="6" l="1"/>
  <c r="H14" i="6" s="1"/>
  <c r="F5" i="6"/>
  <c r="G5" i="6"/>
  <c r="H5" i="6" s="1"/>
  <c r="E13" i="8"/>
  <c r="F13" i="8" s="1"/>
  <c r="E12" i="8"/>
  <c r="F12" i="8" s="1"/>
  <c r="E7" i="8"/>
  <c r="F7" i="8" s="1"/>
  <c r="E6" i="8"/>
  <c r="F6" i="8" s="1"/>
  <c r="E5" i="8"/>
  <c r="F5" i="8" s="1"/>
  <c r="G16" i="6"/>
  <c r="H16" i="6" s="1"/>
  <c r="G15" i="6"/>
  <c r="H15" i="6" s="1"/>
  <c r="F14" i="6"/>
  <c r="G9" i="6"/>
  <c r="H9" i="6" s="1"/>
  <c r="G8" i="6"/>
  <c r="H8" i="6" s="1"/>
  <c r="G7" i="6"/>
  <c r="H7" i="6" s="1"/>
  <c r="F6" i="6"/>
  <c r="G6" i="6" s="1"/>
  <c r="H6" i="6" s="1"/>
  <c r="J5" i="2"/>
  <c r="J6" i="2"/>
  <c r="J7" i="2"/>
  <c r="J8" i="2"/>
  <c r="J4" i="2"/>
  <c r="H10" i="6" l="1"/>
  <c r="F8" i="8"/>
  <c r="F16" i="8"/>
  <c r="H24" i="6"/>
  <c r="H17" i="6"/>
  <c r="H23" i="8"/>
  <c r="B4" i="1"/>
  <c r="J9" i="2"/>
  <c r="B3" i="1" s="1"/>
  <c r="B2" i="1" l="1"/>
  <c r="B5" i="1" s="1"/>
</calcChain>
</file>

<file path=xl/sharedStrings.xml><?xml version="1.0" encoding="utf-8"?>
<sst xmlns="http://schemas.openxmlformats.org/spreadsheetml/2006/main" count="121" uniqueCount="68">
  <si>
    <t>Item</t>
  </si>
  <si>
    <t>Description</t>
  </si>
  <si>
    <t>After Hours Rate</t>
  </si>
  <si>
    <t>Holiday Hours Rate</t>
  </si>
  <si>
    <t>Normal Business Hours Rate</t>
  </si>
  <si>
    <t>Field Technician</t>
  </si>
  <si>
    <t>Discount off MSRP</t>
  </si>
  <si>
    <t>Eaton UPS batteries</t>
  </si>
  <si>
    <t>Liebert</t>
  </si>
  <si>
    <t>Liebert UPS batteries</t>
  </si>
  <si>
    <t>Trip Charge</t>
  </si>
  <si>
    <t>City Hall</t>
  </si>
  <si>
    <t>UPS 3</t>
  </si>
  <si>
    <t>Eaton</t>
  </si>
  <si>
    <t>Powerware 93PM</t>
  </si>
  <si>
    <t>Justice Center</t>
  </si>
  <si>
    <t>UPS</t>
  </si>
  <si>
    <t xml:space="preserve">Fossil Ridge Public Safety Center </t>
  </si>
  <si>
    <t>Powerware 9390 Series</t>
  </si>
  <si>
    <t>Thornton Water Treatment Plant</t>
  </si>
  <si>
    <t>UPS 1</t>
  </si>
  <si>
    <t>Wes Brown Water Treatment Plant</t>
  </si>
  <si>
    <t>Location</t>
  </si>
  <si>
    <t>Name</t>
  </si>
  <si>
    <t>Make</t>
  </si>
  <si>
    <t>Model</t>
  </si>
  <si>
    <t>Task 1</t>
  </si>
  <si>
    <t>Task 2</t>
  </si>
  <si>
    <t>Task 3</t>
  </si>
  <si>
    <t>Total Bid Price</t>
  </si>
  <si>
    <t>Task</t>
  </si>
  <si>
    <t>Total</t>
  </si>
  <si>
    <t>Task 2: Biannual (twice yearly) preventative maintenance services</t>
  </si>
  <si>
    <t>Task 3: Corrective maintenance, technical support, and emergency response</t>
  </si>
  <si>
    <t>Quantity</t>
  </si>
  <si>
    <t>Unit</t>
  </si>
  <si>
    <t>Unit Price</t>
  </si>
  <si>
    <t>Extended Price</t>
  </si>
  <si>
    <t>Ea</t>
  </si>
  <si>
    <t>Field technician labor</t>
  </si>
  <si>
    <t>MSRP</t>
  </si>
  <si>
    <t>Discount</t>
  </si>
  <si>
    <t>Hours</t>
  </si>
  <si>
    <t>Field technician labor (normal business hours)</t>
  </si>
  <si>
    <t>Scenario 1: Corrective maintenance/technical support during normal business hours and after hours.</t>
  </si>
  <si>
    <t>Field technician labor (after hours)</t>
  </si>
  <si>
    <t>Trip Charge (routine service call)</t>
  </si>
  <si>
    <t>Trip Charge (emergency response)</t>
  </si>
  <si>
    <t>Scenario 2: Emergency response over a holiday.</t>
  </si>
  <si>
    <t>Field technician labor (holiday hours)</t>
  </si>
  <si>
    <t>Trip charge (routine service call)</t>
  </si>
  <si>
    <t>Trip charge (emergency response)</t>
  </si>
  <si>
    <t>Price per PM</t>
  </si>
  <si>
    <t>Electrician</t>
  </si>
  <si>
    <t>*Trip charge is per round-trip from technician's/electrician's dispatch location to Thornton's worksite. Charged per service call per day. Thornton is not liable for additional trip charges if vendor's personnel must make multiple trips between the dispatch location and Thornton worksite in a single day in order to complete the service call. Separate trip charges shall not be charged for scheduled preventative maintenance trips.</t>
  </si>
  <si>
    <t>Eaton 93PM UPS system</t>
  </si>
  <si>
    <t>Electrician labor</t>
  </si>
  <si>
    <t>Task 1: Purchase and installation of new and replacement UPS systems, batteries, and related components</t>
  </si>
  <si>
    <t>Batteries</t>
  </si>
  <si>
    <t>Scenario 1: Purchase and installation of a replacement 40 kVA Eaton Powerware 93PM 3-phase UPS (including all batteries) for the Justice Center.</t>
  </si>
  <si>
    <t>Scenario 2: Purchase and installation of a replacement DC bus capacitor for 60 kVA Eaton Powerware 9390 3-phase UPS for Fossil Ridge.</t>
  </si>
  <si>
    <t>Replacement DC bus capacitor</t>
  </si>
  <si>
    <t>Eaton UPS systems and parts</t>
  </si>
  <si>
    <t>Liebert UPS systems and parts</t>
  </si>
  <si>
    <t>kVA</t>
  </si>
  <si>
    <t>Phase</t>
  </si>
  <si>
    <t>EXM 51SA050BAA00T82</t>
  </si>
  <si>
    <t>EXM 51SA040BAA00S77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</si>
</sst>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Aptos Narrow"/>
      <family val="2"/>
      <scheme val="minor"/>
    </font>
    <font>
      <sz val="11"/>
      <color theme="1"/>
      <name val="Aptos Narrow"/>
      <family val="2"/>
      <scheme val="minor"/>
    </font>
    <font>
      <sz val="12"/>
      <color theme="1"/>
      <name val="Arial"/>
      <family val="2"/>
    </font>
    <font>
      <sz val="12"/>
      <color theme="1"/>
      <name val="Aptos Narrow"/>
      <family val="2"/>
      <scheme val="minor"/>
    </font>
    <font>
      <b/>
      <sz val="12"/>
      <color theme="0"/>
      <name val="Arial"/>
      <family val="2"/>
    </font>
    <font>
      <b/>
      <sz val="12"/>
      <color theme="1"/>
      <name val="Arial"/>
      <family val="2"/>
    </font>
    <font>
      <i/>
      <sz val="12"/>
      <color theme="1"/>
      <name val="Arial"/>
      <family val="2"/>
    </font>
    <font>
      <b/>
      <sz val="12"/>
      <color rgb="FF000000"/>
      <name val="Arial"/>
      <family val="2"/>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tint="-0.499984740745262"/>
        <bgColor indexed="64"/>
      </patternFill>
    </fill>
    <fill>
      <patternFill patternType="solid">
        <fgColor theme="0" tint="-0.499984740745262"/>
        <bgColor theme="4" tint="0.79998168889431442"/>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top style="double">
        <color theme="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2" fillId="0" borderId="0" xfId="0" applyFont="1"/>
    <xf numFmtId="0" fontId="3" fillId="0" borderId="0" xfId="0" applyFont="1"/>
    <xf numFmtId="0" fontId="3" fillId="0" borderId="0" xfId="0" applyFont="1" applyAlignment="1">
      <alignment wrapText="1"/>
    </xf>
    <xf numFmtId="10" fontId="2" fillId="0" borderId="0" xfId="2" applyNumberFormat="1" applyFont="1" applyProtection="1">
      <protection locked="0"/>
    </xf>
    <xf numFmtId="0" fontId="2" fillId="0" borderId="0" xfId="0" applyFont="1" applyAlignment="1">
      <alignment wrapText="1"/>
    </xf>
    <xf numFmtId="0" fontId="2" fillId="0" borderId="0" xfId="0" applyFont="1" applyAlignment="1">
      <alignment horizontal="center" wrapText="1"/>
    </xf>
    <xf numFmtId="44" fontId="2" fillId="3" borderId="2" xfId="1" applyFont="1" applyFill="1" applyBorder="1" applyProtection="1">
      <protection locked="0"/>
    </xf>
    <xf numFmtId="44" fontId="2" fillId="0" borderId="0" xfId="1" applyFont="1"/>
    <xf numFmtId="0" fontId="7" fillId="0" borderId="0" xfId="0" applyFont="1"/>
    <xf numFmtId="0" fontId="5" fillId="0" borderId="0" xfId="0" applyFont="1"/>
    <xf numFmtId="0" fontId="6" fillId="0" borderId="0" xfId="0" applyFont="1"/>
    <xf numFmtId="0" fontId="2" fillId="3" borderId="3" xfId="0" applyFont="1" applyFill="1" applyBorder="1"/>
    <xf numFmtId="44" fontId="2" fillId="3" borderId="3" xfId="1" applyFont="1" applyFill="1" applyBorder="1"/>
    <xf numFmtId="0" fontId="2" fillId="0" borderId="3" xfId="0" applyFont="1" applyBorder="1"/>
    <xf numFmtId="44" fontId="2" fillId="0" borderId="3" xfId="1" applyFont="1" applyBorder="1"/>
    <xf numFmtId="0" fontId="5" fillId="0" borderId="4" xfId="0" applyFont="1" applyBorder="1"/>
    <xf numFmtId="44" fontId="5" fillId="0" borderId="4" xfId="1" applyFont="1" applyBorder="1"/>
    <xf numFmtId="44" fontId="2" fillId="0" borderId="3" xfId="1" applyFont="1" applyFill="1" applyBorder="1"/>
    <xf numFmtId="44" fontId="5" fillId="0" borderId="4" xfId="1" applyFont="1" applyFill="1" applyBorder="1"/>
    <xf numFmtId="44" fontId="2" fillId="0" borderId="0" xfId="0" applyNumberFormat="1" applyFont="1"/>
    <xf numFmtId="44" fontId="5" fillId="0" borderId="0" xfId="0" applyNumberFormat="1" applyFont="1"/>
    <xf numFmtId="44" fontId="2" fillId="0" borderId="0" xfId="1" applyFont="1" applyFill="1" applyProtection="1">
      <protection locked="0"/>
    </xf>
    <xf numFmtId="0" fontId="4" fillId="0" borderId="0" xfId="0" applyFont="1" applyAlignment="1">
      <alignment horizontal="center"/>
    </xf>
    <xf numFmtId="0" fontId="2" fillId="0" borderId="0" xfId="0" applyFont="1" applyAlignment="1">
      <alignment horizontal="center"/>
    </xf>
    <xf numFmtId="0" fontId="4"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0" borderId="2" xfId="0" applyFont="1" applyBorder="1"/>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44" fontId="2" fillId="4" borderId="0" xfId="1" applyFont="1" applyFill="1" applyProtection="1"/>
    <xf numFmtId="0" fontId="2" fillId="0" borderId="3" xfId="0" applyFont="1" applyBorder="1" applyAlignment="1">
      <alignment wrapText="1"/>
    </xf>
    <xf numFmtId="44" fontId="2" fillId="0" borderId="0" xfId="1" applyFont="1" applyProtection="1">
      <protection locked="0"/>
    </xf>
    <xf numFmtId="44" fontId="2" fillId="0" borderId="3" xfId="1" applyFont="1" applyFill="1" applyBorder="1" applyProtection="1"/>
    <xf numFmtId="10" fontId="2" fillId="0" borderId="3" xfId="1" applyNumberFormat="1" applyFont="1" applyFill="1" applyBorder="1" applyProtection="1"/>
    <xf numFmtId="44" fontId="2" fillId="4" borderId="3" xfId="1" applyFont="1" applyFill="1" applyBorder="1" applyProtection="1"/>
    <xf numFmtId="44" fontId="5" fillId="0" borderId="4" xfId="1" applyFont="1" applyFill="1" applyBorder="1" applyProtection="1"/>
    <xf numFmtId="44" fontId="5" fillId="0" borderId="4" xfId="1" applyFont="1" applyBorder="1" applyProtection="1"/>
    <xf numFmtId="44" fontId="2" fillId="5" borderId="3" xfId="1" applyFont="1" applyFill="1" applyBorder="1" applyProtection="1"/>
    <xf numFmtId="0" fontId="2" fillId="0" borderId="3" xfId="0" applyFont="1" applyBorder="1" applyAlignment="1">
      <alignment horizontal="left" wrapText="1"/>
    </xf>
  </cellXfs>
  <cellStyles count="3">
    <cellStyle name="Currency" xfId="1" builtinId="4"/>
    <cellStyle name="Normal" xfId="0" builtinId="0"/>
    <cellStyle name="Percent" xfId="2" builtinId="5"/>
  </cellStyles>
  <dxfs count="71">
    <dxf>
      <font>
        <b val="0"/>
        <i val="0"/>
        <strike val="0"/>
        <condense val="0"/>
        <extend val="0"/>
        <outline val="0"/>
        <shadow val="0"/>
        <u val="none"/>
        <vertAlign val="baseline"/>
        <sz val="12"/>
        <color theme="1"/>
        <name val="Arial"/>
        <family val="2"/>
        <scheme val="none"/>
      </font>
      <numFmt numFmtId="34" formatCode="_(&quot;$&quot;* #,##0.00_);_(&quot;$&quot;* \(#,##0.00\);_(&quot;$&quot;* &quot;-&quot;??_);_(@_)"/>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left style="thin">
          <color rgb="FF44B3E1"/>
        </left>
        <right style="thin">
          <color rgb="FF44B3E1"/>
        </right>
        <top style="thin">
          <color rgb="FF44B3E1"/>
        </top>
        <bottom style="thin">
          <color rgb="FF44B3E1"/>
        </bottom>
      </border>
    </dxf>
    <dxf>
      <font>
        <b/>
        <i val="0"/>
        <strike val="0"/>
        <condense val="0"/>
        <extend val="0"/>
        <outline val="0"/>
        <shadow val="0"/>
        <u val="none"/>
        <vertAlign val="baseline"/>
        <sz val="12"/>
        <color theme="0"/>
        <name val="Arial"/>
        <family val="2"/>
        <scheme val="none"/>
      </font>
      <fill>
        <patternFill patternType="solid">
          <fgColor theme="4"/>
          <bgColor theme="4"/>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rgb="FF44B3E1"/>
        </left>
        <right style="thin">
          <color rgb="FF44B3E1"/>
        </right>
        <top style="thin">
          <color rgb="FF44B3E1"/>
        </top>
        <bottom style="thin">
          <color rgb="FF44B3E1"/>
        </bottom>
      </border>
    </dxf>
    <dxf>
      <fill>
        <patternFill patternType="none">
          <fgColor rgb="FF000000"/>
          <bgColor auto="1"/>
        </patternFill>
      </fill>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strike val="0"/>
        <outline val="0"/>
        <shadow val="0"/>
        <u val="none"/>
        <vertAlign val="baseline"/>
        <sz val="12"/>
        <color theme="1"/>
        <name val="Arial"/>
        <family val="2"/>
        <scheme val="none"/>
      </font>
      <numFmt numFmtId="14" formatCode="0.00%"/>
      <protection locked="0" hidden="0"/>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protection locked="0" hidden="0"/>
    </dxf>
    <dxf>
      <font>
        <strike val="0"/>
        <outline val="0"/>
        <shadow val="0"/>
        <u val="none"/>
        <vertAlign val="baseline"/>
        <sz val="12"/>
        <color theme="1"/>
        <name val="Arial"/>
        <family val="2"/>
        <scheme val="none"/>
      </font>
      <fill>
        <patternFill patternType="none">
          <fgColor indexed="64"/>
          <bgColor auto="1"/>
        </patternFill>
      </fill>
      <protection locked="0" hidden="0"/>
    </dxf>
    <dxf>
      <font>
        <strike val="0"/>
        <outline val="0"/>
        <shadow val="0"/>
        <u val="none"/>
        <vertAlign val="baseline"/>
        <sz val="12"/>
        <color theme="1"/>
        <name val="Arial"/>
        <family val="2"/>
        <scheme val="none"/>
      </font>
      <fill>
        <patternFill patternType="none">
          <fgColor indexed="64"/>
          <bgColor auto="1"/>
        </patternFill>
      </fill>
      <protection locked="0" hidden="0"/>
    </dxf>
    <dxf>
      <font>
        <strike val="0"/>
        <outline val="0"/>
        <shadow val="0"/>
        <u val="none"/>
        <vertAlign val="baseline"/>
        <sz val="12"/>
        <color theme="1"/>
        <name val="Arial"/>
        <family val="2"/>
        <scheme val="none"/>
      </font>
      <fill>
        <patternFill patternType="none">
          <fgColor indexed="64"/>
          <bgColor auto="1"/>
        </patternFill>
      </fill>
    </dxf>
    <dxf>
      <font>
        <strike val="0"/>
        <outline val="0"/>
        <shadow val="0"/>
        <u val="none"/>
        <vertAlign val="baseline"/>
        <sz val="12"/>
        <color theme="1"/>
        <name val="Arial"/>
        <family val="2"/>
        <scheme val="none"/>
      </font>
      <fill>
        <patternFill patternType="none">
          <fgColor indexed="64"/>
          <bgColor auto="1"/>
        </patternFill>
      </fill>
    </dxf>
    <dxf>
      <font>
        <strike val="0"/>
        <outline val="0"/>
        <shadow val="0"/>
        <u val="none"/>
        <vertAlign val="baseline"/>
        <sz val="12"/>
        <color theme="1"/>
        <name val="Arial"/>
        <family val="2"/>
        <scheme val="none"/>
      </font>
      <fill>
        <patternFill patternType="none">
          <fgColor indexed="64"/>
          <bgColor auto="1"/>
        </patternFill>
      </fill>
    </dxf>
    <dxf>
      <font>
        <strike val="0"/>
        <outline val="0"/>
        <shadow val="0"/>
        <u val="none"/>
        <vertAlign val="baseline"/>
        <sz val="12"/>
        <color theme="1"/>
        <name val="Arial"/>
        <family val="2"/>
        <scheme val="none"/>
      </font>
      <alignment horizontal="center" vertical="bottom" textRotation="0" wrapText="1" indent="0" justifyLastLine="0" shrinkToFit="0" readingOrder="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2"/>
        <color theme="0"/>
        <name val="Arial"/>
        <family val="2"/>
        <scheme val="none"/>
      </font>
      <fill>
        <patternFill patternType="solid">
          <fgColor theme="4"/>
          <bgColor theme="4"/>
        </patternFill>
      </fill>
      <alignment horizontal="center" vertical="bottom" textRotation="0" wrapText="0"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none">
          <fgColor indexed="64"/>
          <bgColor auto="1"/>
        </patternFill>
      </fill>
      <protection locked="1" hidden="0"/>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5C1A46-1B85-47AE-9C38-4B877631C6FA}" name="Table1" displayName="Table1" ref="A1:E3" totalsRowShown="0" headerRowDxfId="48" dataDxfId="47">
  <autoFilter ref="A1:E3" xr:uid="{525C1A46-1B85-47AE-9C38-4B877631C6FA}"/>
  <tableColumns count="5">
    <tableColumn id="1" xr3:uid="{2176A5E3-4890-4713-9E28-E4C6D61553FD}" name="Item" dataDxfId="46"/>
    <tableColumn id="2" xr3:uid="{95E3D91E-5233-466A-AC76-7A40F7999EEE}" name="Description" dataDxfId="45"/>
    <tableColumn id="3" xr3:uid="{79864F0F-60A9-4A49-9035-31228160D54E}" name="Normal Business Hours Rate" dataDxfId="44" dataCellStyle="Currency"/>
    <tableColumn id="4" xr3:uid="{7FC1A500-05D5-49E5-8E3E-99A4385CA9A4}" name="After Hours Rate" dataDxfId="43" dataCellStyle="Currency"/>
    <tableColumn id="5" xr3:uid="{56734A26-B6ED-4EE4-B0B5-83127DEDA0D3}" name="Holiday Hours Rate" dataDxfId="42" dataCellStyle="Currenc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77208B-73ED-4D65-882A-F51BDB0FA3CC}" name="Table2" displayName="Table2" ref="A1:C5" totalsRowShown="0" headerRowDxfId="41" dataDxfId="40">
  <autoFilter ref="A1:C5" xr:uid="{0E77208B-73ED-4D65-882A-F51BDB0FA3CC}"/>
  <tableColumns count="3">
    <tableColumn id="1" xr3:uid="{57740A1B-2A0C-46DE-9517-3B235589BE49}" name="Item" dataDxfId="39"/>
    <tableColumn id="2" xr3:uid="{1544DEE9-1F3E-4E87-B7AC-553487A1BC74}" name="Description" dataDxfId="38"/>
    <tableColumn id="3" xr3:uid="{5D774711-094E-4A58-9531-1EA237BE5FE1}" name="Discount off MSRP" dataDxfId="37"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0571469-DB06-4BF6-B2FD-1EB7CFE5EDEE}" name="Table8" displayName="Table8" ref="A4:H10" totalsRowShown="0" headerRowDxfId="70" dataDxfId="69" tableBorderDxfId="68">
  <autoFilter ref="A4:H10" xr:uid="{A0571469-DB06-4BF6-B2FD-1EB7CFE5EDEE}"/>
  <tableColumns count="8">
    <tableColumn id="1" xr3:uid="{45458E84-CB9C-483D-BE83-06282D5B4A23}" name="Item" dataDxfId="67"/>
    <tableColumn id="2" xr3:uid="{23C6F399-72B7-4CB4-82B0-9F355D640510}" name="Description" dataDxfId="66"/>
    <tableColumn id="3" xr3:uid="{D88D050C-556B-48ED-B586-A2C7D69071FA}" name="Quantity" dataDxfId="65"/>
    <tableColumn id="4" xr3:uid="{8B8501EA-F24F-4C7D-8822-D5BE3F15CF33}" name="Unit" dataDxfId="64"/>
    <tableColumn id="5" xr3:uid="{114F9099-8877-40F3-86B8-2D5E8D941A5A}" name="MSRP" dataDxfId="63"/>
    <tableColumn id="6" xr3:uid="{C27EC8B5-25C6-4BDE-921A-6E1C4FF7F159}" name="Discount" dataDxfId="62"/>
    <tableColumn id="7" xr3:uid="{3E268321-7EA0-4DE1-90F8-B31B2FD15602}" name="Unit Price" dataDxfId="61"/>
    <tableColumn id="8" xr3:uid="{047E960D-7DDE-472E-A70B-CCCF57204957}" name="Extended Price" dataDxfId="6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8FAD239-CA63-4E5A-8A15-363EF2930AF5}" name="Table9" displayName="Table9" ref="A13:H17" totalsRowShown="0" headerRowDxfId="59" dataDxfId="58" tableBorderDxfId="57">
  <autoFilter ref="A13:H17" xr:uid="{08FAD239-CA63-4E5A-8A15-363EF2930AF5}"/>
  <tableColumns count="8">
    <tableColumn id="1" xr3:uid="{A884170D-9097-482B-9CE5-4574FD3B1EDD}" name="Item" dataDxfId="56"/>
    <tableColumn id="2" xr3:uid="{1EE2AE12-8C7A-499E-89F4-383B2DBA96A3}" name="Description" dataDxfId="55"/>
    <tableColumn id="3" xr3:uid="{C4FD608B-9085-4C41-AD90-D9FC86D7CDD3}" name="Quantity" dataDxfId="54"/>
    <tableColumn id="4" xr3:uid="{5FEB3A97-212C-45E0-AC6C-996FCD7EAC99}" name="Unit" dataDxfId="53"/>
    <tableColumn id="5" xr3:uid="{344AE644-4DEE-43DE-AA92-DC0434B3AE9E}" name="MSRP" dataDxfId="52"/>
    <tableColumn id="6" xr3:uid="{0A622185-7FEF-481D-8917-0CE462C88F0E}" name="Discount" dataDxfId="51"/>
    <tableColumn id="7" xr3:uid="{08084CC6-2E59-4BB5-97A8-34E130010D28}" name="Unit Price" dataDxfId="50"/>
    <tableColumn id="8" xr3:uid="{651F3660-7254-4FA3-8950-34CC786B075B}" name="Extended Price" dataDxfId="4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B04543-828E-4D95-BB8F-DAB71E254FAD}" name="Table3" displayName="Table3" ref="A3:J9" totalsRowCount="1" headerRowDxfId="36" dataDxfId="35">
  <autoFilter ref="A3:J8" xr:uid="{ADB04543-828E-4D95-BB8F-DAB71E254FAD}"/>
  <tableColumns count="10">
    <tableColumn id="1" xr3:uid="{A4C2AECC-A9CB-44A0-B172-CAA1D0EBC515}" name="Item" dataDxfId="34" totalsRowDxfId="33"/>
    <tableColumn id="2" xr3:uid="{669F8ACF-24A7-4727-9CE5-C7B25453BA0C}" name="Location" dataDxfId="32" totalsRowDxfId="31"/>
    <tableColumn id="3" xr3:uid="{0CA56A12-AD2F-43EF-9542-F24D730B0C95}" name="Name" dataDxfId="30" totalsRowDxfId="29"/>
    <tableColumn id="4" xr3:uid="{963FAB49-3C0D-4E17-BC9F-81578E106F9C}" name="Make" dataDxfId="28" totalsRowDxfId="27"/>
    <tableColumn id="5" xr3:uid="{309B64BD-4EE2-47CA-A1DD-81DBBEA854E7}" name="Model" dataDxfId="26" totalsRowDxfId="25"/>
    <tableColumn id="6" xr3:uid="{0739E9A4-2B20-47BA-BAF2-96EB0BAD81C2}" name="kVA" dataDxfId="24" totalsRowDxfId="23"/>
    <tableColumn id="10" xr3:uid="{483989AE-1920-491E-BC7E-ED6741CD0ED9}" name="Phase" dataDxfId="22" totalsRowDxfId="21"/>
    <tableColumn id="9" xr3:uid="{774830F9-1206-4E3A-8BA2-6D1ED0A3D294}" name="Price per PM" dataDxfId="20" totalsRowDxfId="19" dataCellStyle="Currency"/>
    <tableColumn id="8" xr3:uid="{007DE76D-68B7-43BC-A251-7AA7B9FEFC31}" name="Quantity" dataDxfId="18" totalsRowDxfId="17"/>
    <tableColumn id="7" xr3:uid="{AE6DAAA8-7A43-434D-AC7C-D67CCBB26C22}" name="Extended Price" totalsRowFunction="custom" dataDxfId="16" totalsRowDxfId="0" dataCellStyle="Currency">
      <calculatedColumnFormula>Table3[[#This Row],[Price per PM]]*Table3[[#This Row],[Quantity]]</calculatedColumnFormula>
      <totalsRowFormula>SUM(Table3[Extended Price])</totalsRow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14B986B-3846-41A7-A6B6-1D36E9EE7DF6}" name="Table811" displayName="Table811" ref="A4:F8" totalsRowShown="0" headerRowDxfId="15" dataDxfId="14" tableBorderDxfId="13">
  <autoFilter ref="A4:F8" xr:uid="{A0571469-DB06-4BF6-B2FD-1EB7CFE5EDEE}"/>
  <tableColumns count="6">
    <tableColumn id="1" xr3:uid="{E24A1410-5A27-42B2-AD70-24B9993E5373}" name="Item" dataDxfId="12"/>
    <tableColumn id="2" xr3:uid="{F486906B-C0B2-4E71-A25E-FC86F319E459}" name="Description" dataDxfId="11"/>
    <tableColumn id="3" xr3:uid="{8A2A65FC-CDFF-4EC1-BFE2-68CAB70CC650}" name="Quantity" dataDxfId="10"/>
    <tableColumn id="4" xr3:uid="{10E68390-6481-457D-BBB2-C92C7C6CE153}" name="Unit" dataDxfId="9"/>
    <tableColumn id="7" xr3:uid="{AE6CA814-2C17-4198-BC59-25788460FCF4}" name="Unit Price" dataDxfId="8"/>
    <tableColumn id="8" xr3:uid="{292126CC-1615-4AEA-90DA-461A4A476339}" name="Extended Price" dataDxfId="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5FB1953-8C62-409B-AE24-CDB32EE80529}" name="Table912" displayName="Table912" ref="A11:F16" totalsRowShown="0" headerRowDxfId="6" tableBorderDxfId="5">
  <autoFilter ref="A11:F16" xr:uid="{08FAD239-CA63-4E5A-8A15-363EF2930AF5}"/>
  <tableColumns count="6">
    <tableColumn id="1" xr3:uid="{F672D36A-C85A-479F-8C61-45CA8683A6BC}" name="Item"/>
    <tableColumn id="2" xr3:uid="{CC257B00-20E6-4A9B-939B-D65440D882FA}" name="Description"/>
    <tableColumn id="3" xr3:uid="{796A4A5F-5A98-45B1-9238-9887BD9681AF}" name="Quantity"/>
    <tableColumn id="4" xr3:uid="{2C7127A1-109B-42BC-B49D-DC16877B91F1}" name="Unit"/>
    <tableColumn id="7" xr3:uid="{1DFE4342-11D2-4C39-9B32-3181B093D0EE}" name="Unit Price"/>
    <tableColumn id="8" xr3:uid="{FC87CBCC-872B-4319-A7F0-4C3AB3660E54}" name="Extended Price"/>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996363-CEA3-4B75-A1C2-8FAA1ABCB6FA}" name="Table5" displayName="Table5" ref="A1:B5" totalsRowShown="0" headerRowDxfId="4" dataDxfId="3">
  <autoFilter ref="A1:B5" xr:uid="{AE996363-CEA3-4B75-A1C2-8FAA1ABCB6FA}"/>
  <tableColumns count="2">
    <tableColumn id="1" xr3:uid="{AAC31AEB-89A6-4845-A8D2-75B9E108E0F3}" name="Task" dataDxfId="2"/>
    <tableColumn id="2" xr3:uid="{3024AFA5-E904-4A39-890A-11029FA3E438}" name="Total"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DA66-1F69-4BB9-9F4C-7090747C4731}">
  <dimension ref="A1:E3"/>
  <sheetViews>
    <sheetView showGridLines="0" tabSelected="1" zoomScale="85" zoomScaleNormal="85" workbookViewId="0">
      <selection activeCell="B2" sqref="B2"/>
    </sheetView>
  </sheetViews>
  <sheetFormatPr defaultColWidth="0" defaultRowHeight="15.75" zeroHeight="1" x14ac:dyDescent="0.25"/>
  <cols>
    <col min="1" max="1" width="9.140625" style="2" customWidth="1"/>
    <col min="2" max="2" width="23.5703125" style="2" customWidth="1"/>
    <col min="3" max="5" width="14.7109375" style="2" customWidth="1"/>
    <col min="6" max="16384" width="9.140625" style="2" hidden="1"/>
  </cols>
  <sheetData>
    <row r="1" spans="1:5" s="3" customFormat="1" ht="45.75" x14ac:dyDescent="0.25">
      <c r="A1" s="6" t="s">
        <v>0</v>
      </c>
      <c r="B1" s="6" t="s">
        <v>1</v>
      </c>
      <c r="C1" s="6" t="s">
        <v>4</v>
      </c>
      <c r="D1" s="6" t="s">
        <v>2</v>
      </c>
      <c r="E1" s="6" t="s">
        <v>3</v>
      </c>
    </row>
    <row r="2" spans="1:5" x14ac:dyDescent="0.25">
      <c r="A2" s="1">
        <v>1</v>
      </c>
      <c r="B2" s="1" t="s">
        <v>5</v>
      </c>
      <c r="C2" s="22"/>
      <c r="D2" s="22"/>
      <c r="E2" s="22"/>
    </row>
    <row r="3" spans="1:5" x14ac:dyDescent="0.25">
      <c r="A3" s="1">
        <v>2</v>
      </c>
      <c r="B3" s="1" t="s">
        <v>53</v>
      </c>
      <c r="C3" s="22"/>
      <c r="D3" s="31"/>
      <c r="E3" s="31"/>
    </row>
  </sheetData>
  <sheetProtection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D2EB-C09C-467C-8292-B7347A4B540F}">
  <dimension ref="A1:C5"/>
  <sheetViews>
    <sheetView showGridLines="0" zoomScale="85" zoomScaleNormal="85" workbookViewId="0">
      <selection activeCell="C2" sqref="C2"/>
    </sheetView>
  </sheetViews>
  <sheetFormatPr defaultColWidth="0" defaultRowHeight="15" zeroHeight="1" x14ac:dyDescent="0.2"/>
  <cols>
    <col min="1" max="1" width="9.140625" style="1" customWidth="1"/>
    <col min="2" max="2" width="40.42578125" style="1" bestFit="1" customWidth="1"/>
    <col min="3" max="3" width="19.85546875" style="1" customWidth="1"/>
    <col min="4" max="16384" width="9.140625" style="1" hidden="1"/>
  </cols>
  <sheetData>
    <row r="1" spans="1:3" s="5" customFormat="1" ht="30" x14ac:dyDescent="0.2">
      <c r="A1" s="6" t="s">
        <v>0</v>
      </c>
      <c r="B1" s="6" t="s">
        <v>1</v>
      </c>
      <c r="C1" s="6" t="s">
        <v>6</v>
      </c>
    </row>
    <row r="2" spans="1:3" x14ac:dyDescent="0.2">
      <c r="A2" s="1">
        <v>1</v>
      </c>
      <c r="B2" s="1" t="s">
        <v>62</v>
      </c>
      <c r="C2" s="4"/>
    </row>
    <row r="3" spans="1:3" x14ac:dyDescent="0.2">
      <c r="A3" s="1">
        <v>2</v>
      </c>
      <c r="B3" s="1" t="s">
        <v>7</v>
      </c>
      <c r="C3" s="4"/>
    </row>
    <row r="4" spans="1:3" x14ac:dyDescent="0.2">
      <c r="A4" s="1">
        <v>3</v>
      </c>
      <c r="B4" s="1" t="s">
        <v>63</v>
      </c>
      <c r="C4" s="4"/>
    </row>
    <row r="5" spans="1:3" x14ac:dyDescent="0.2">
      <c r="A5" s="1">
        <v>4</v>
      </c>
      <c r="B5" s="1" t="s">
        <v>9</v>
      </c>
      <c r="C5" s="4"/>
    </row>
  </sheetData>
  <sheetProtection sheet="1" objects="1" scenarios="1"/>
  <pageMargins left="0.7" right="0.7" top="0.75" bottom="0.75" header="0.3" footer="0.3"/>
  <pageSetup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36D4-A92E-4AE5-93AA-51B9514E956E}">
  <dimension ref="A1:C4"/>
  <sheetViews>
    <sheetView showGridLines="0" zoomScale="85" zoomScaleNormal="85" workbookViewId="0">
      <selection activeCell="C4" sqref="C4"/>
    </sheetView>
  </sheetViews>
  <sheetFormatPr defaultColWidth="0" defaultRowHeight="15" zeroHeight="1" x14ac:dyDescent="0.25"/>
  <cols>
    <col min="1" max="1" width="9.140625" customWidth="1"/>
    <col min="2" max="2" width="39.28515625" bestFit="1" customWidth="1"/>
    <col min="3" max="3" width="14.7109375" customWidth="1"/>
    <col min="4" max="16384" width="9.140625" hidden="1"/>
  </cols>
  <sheetData>
    <row r="1" spans="1:3" ht="15.75" x14ac:dyDescent="0.25">
      <c r="A1" s="29" t="s">
        <v>0</v>
      </c>
      <c r="B1" s="30" t="s">
        <v>1</v>
      </c>
      <c r="C1" s="30" t="s">
        <v>10</v>
      </c>
    </row>
    <row r="2" spans="1:3" ht="15.75" x14ac:dyDescent="0.25">
      <c r="A2" s="26">
        <v>1</v>
      </c>
      <c r="B2" s="27" t="s">
        <v>50</v>
      </c>
      <c r="C2" s="7"/>
    </row>
    <row r="3" spans="1:3" ht="15.75" x14ac:dyDescent="0.25">
      <c r="A3" s="1">
        <v>2</v>
      </c>
      <c r="B3" s="28" t="s">
        <v>51</v>
      </c>
      <c r="C3" s="33"/>
    </row>
    <row r="4" spans="1:3" ht="174" customHeight="1" x14ac:dyDescent="0.25">
      <c r="A4" s="40" t="s">
        <v>54</v>
      </c>
      <c r="B4" s="40"/>
      <c r="C4" s="32"/>
    </row>
  </sheetData>
  <sheetProtection sheet="1" objects="1" scenarios="1"/>
  <mergeCells count="1">
    <mergeCell ref="A4: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43B9-44F8-4DB4-B240-F183299268FF}">
  <dimension ref="A1:H24"/>
  <sheetViews>
    <sheetView showGridLines="0" zoomScale="85" zoomScaleNormal="85" workbookViewId="0">
      <selection activeCell="E12" sqref="E12"/>
    </sheetView>
  </sheetViews>
  <sheetFormatPr defaultColWidth="0" defaultRowHeight="15" zeroHeight="1" x14ac:dyDescent="0.2"/>
  <cols>
    <col min="1" max="1" width="9.140625" style="1" customWidth="1"/>
    <col min="2" max="2" width="47.85546875" style="1" bestFit="1" customWidth="1"/>
    <col min="3" max="3" width="13" style="1" customWidth="1"/>
    <col min="4" max="4" width="13.140625" style="1" customWidth="1"/>
    <col min="5" max="5" width="17.140625" style="1" customWidth="1"/>
    <col min="6" max="6" width="16" style="1" customWidth="1"/>
    <col min="7" max="7" width="19.28515625" style="1" customWidth="1"/>
    <col min="8" max="8" width="30.42578125" style="1" customWidth="1"/>
    <col min="9" max="16384" width="9.140625" style="1" hidden="1"/>
  </cols>
  <sheetData>
    <row r="1" spans="1:8" ht="15.75" x14ac:dyDescent="0.25">
      <c r="A1" s="9" t="s">
        <v>57</v>
      </c>
    </row>
    <row r="2" spans="1:8" x14ac:dyDescent="0.2"/>
    <row r="3" spans="1:8" x14ac:dyDescent="0.2">
      <c r="A3" s="11" t="s">
        <v>59</v>
      </c>
    </row>
    <row r="4" spans="1:8" s="24" customFormat="1" ht="15.75" x14ac:dyDescent="0.25">
      <c r="A4" s="23" t="s">
        <v>0</v>
      </c>
      <c r="B4" s="23" t="s">
        <v>1</v>
      </c>
      <c r="C4" s="23" t="s">
        <v>34</v>
      </c>
      <c r="D4" s="23" t="s">
        <v>35</v>
      </c>
      <c r="E4" s="23" t="s">
        <v>40</v>
      </c>
      <c r="F4" s="23" t="s">
        <v>41</v>
      </c>
      <c r="G4" s="23" t="s">
        <v>36</v>
      </c>
      <c r="H4" s="23" t="s">
        <v>37</v>
      </c>
    </row>
    <row r="5" spans="1:8" x14ac:dyDescent="0.2">
      <c r="A5" s="14">
        <v>1</v>
      </c>
      <c r="B5" s="14" t="s">
        <v>55</v>
      </c>
      <c r="C5" s="14">
        <v>1</v>
      </c>
      <c r="D5" s="14" t="s">
        <v>38</v>
      </c>
      <c r="E5" s="34">
        <v>43000</v>
      </c>
      <c r="F5" s="35">
        <f>Equipment!C2</f>
        <v>0</v>
      </c>
      <c r="G5" s="34" t="str">
        <f>IF(ISBLANK(Equipment!C2),"",Table8[[#This Row],[MSRP]]*(1-Table8[[#This Row],[Discount]]))</f>
        <v/>
      </c>
      <c r="H5" s="34" t="str">
        <f>IF(ISBLANK(Equipment!C2),"",Table8[[#This Row],[Quantity]]*Table8[[#This Row],[Unit Price]])</f>
        <v/>
      </c>
    </row>
    <row r="6" spans="1:8" x14ac:dyDescent="0.2">
      <c r="A6" s="14">
        <v>2</v>
      </c>
      <c r="B6" s="14" t="s">
        <v>58</v>
      </c>
      <c r="C6" s="14">
        <v>180</v>
      </c>
      <c r="D6" s="14" t="s">
        <v>38</v>
      </c>
      <c r="E6" s="34">
        <v>50</v>
      </c>
      <c r="F6" s="35">
        <f>Equipment!C3</f>
        <v>0</v>
      </c>
      <c r="G6" s="34" t="str">
        <f>IF(ISBLANK(Equipment!C3),"",Table8[[#This Row],[MSRP]]*(1-Table8[[#This Row],[Discount]]))</f>
        <v/>
      </c>
      <c r="H6" s="34" t="str">
        <f>IF(ISBLANK(Equipment!C3),"",Table8[[#This Row],[Quantity]]*Table8[[#This Row],[Unit Price]])</f>
        <v/>
      </c>
    </row>
    <row r="7" spans="1:8" x14ac:dyDescent="0.2">
      <c r="A7" s="14">
        <v>3</v>
      </c>
      <c r="B7" s="14" t="s">
        <v>46</v>
      </c>
      <c r="C7" s="14">
        <v>3</v>
      </c>
      <c r="D7" s="14" t="s">
        <v>38</v>
      </c>
      <c r="E7" s="36"/>
      <c r="F7" s="36"/>
      <c r="G7" s="34">
        <f>'Trip Charge'!C2</f>
        <v>0</v>
      </c>
      <c r="H7" s="34">
        <f>Table8[[#This Row],[Quantity]]*Table8[[#This Row],[Unit Price]]</f>
        <v>0</v>
      </c>
    </row>
    <row r="8" spans="1:8" x14ac:dyDescent="0.2">
      <c r="A8" s="14">
        <v>4</v>
      </c>
      <c r="B8" s="14" t="s">
        <v>56</v>
      </c>
      <c r="C8" s="14">
        <v>32</v>
      </c>
      <c r="D8" s="14" t="s">
        <v>42</v>
      </c>
      <c r="E8" s="36"/>
      <c r="F8" s="36"/>
      <c r="G8" s="34">
        <f>Labor!C3</f>
        <v>0</v>
      </c>
      <c r="H8" s="34">
        <f>Table8[[#This Row],[Quantity]]*Table8[[#This Row],[Unit Price]]</f>
        <v>0</v>
      </c>
    </row>
    <row r="9" spans="1:8" ht="15.75" thickBot="1" x14ac:dyDescent="0.25">
      <c r="A9" s="14">
        <v>5</v>
      </c>
      <c r="B9" s="14" t="s">
        <v>43</v>
      </c>
      <c r="C9" s="14">
        <v>24</v>
      </c>
      <c r="D9" s="14" t="s">
        <v>42</v>
      </c>
      <c r="E9" s="36"/>
      <c r="F9" s="36"/>
      <c r="G9" s="34">
        <f>Labor!C2</f>
        <v>0</v>
      </c>
      <c r="H9" s="34">
        <f>Table8[[#This Row],[Quantity]]*Table8[[#This Row],[Unit Price]]</f>
        <v>0</v>
      </c>
    </row>
    <row r="10" spans="1:8" ht="16.5" thickTop="1" x14ac:dyDescent="0.25">
      <c r="A10" s="16"/>
      <c r="B10" s="16"/>
      <c r="C10" s="16"/>
      <c r="D10" s="16"/>
      <c r="E10" s="16"/>
      <c r="F10" s="16"/>
      <c r="G10" s="16"/>
      <c r="H10" s="37">
        <f>SUM('Task 1'!$H$5:$H$9)</f>
        <v>0</v>
      </c>
    </row>
    <row r="11" spans="1:8" x14ac:dyDescent="0.2"/>
    <row r="12" spans="1:8" x14ac:dyDescent="0.2">
      <c r="A12" s="11" t="s">
        <v>60</v>
      </c>
    </row>
    <row r="13" spans="1:8" s="24" customFormat="1" ht="15.75" x14ac:dyDescent="0.25">
      <c r="A13" s="25" t="s">
        <v>0</v>
      </c>
      <c r="B13" s="25" t="s">
        <v>1</v>
      </c>
      <c r="C13" s="25" t="s">
        <v>34</v>
      </c>
      <c r="D13" s="25" t="s">
        <v>35</v>
      </c>
      <c r="E13" s="25" t="s">
        <v>40</v>
      </c>
      <c r="F13" s="25" t="s">
        <v>41</v>
      </c>
      <c r="G13" s="25" t="s">
        <v>36</v>
      </c>
      <c r="H13" s="25" t="s">
        <v>37</v>
      </c>
    </row>
    <row r="14" spans="1:8" x14ac:dyDescent="0.2">
      <c r="A14" s="14">
        <v>1</v>
      </c>
      <c r="B14" s="14" t="s">
        <v>61</v>
      </c>
      <c r="C14" s="14">
        <v>1</v>
      </c>
      <c r="D14" s="14" t="s">
        <v>38</v>
      </c>
      <c r="E14" s="34">
        <v>5000</v>
      </c>
      <c r="F14" s="35">
        <f>Equipment!C2</f>
        <v>0</v>
      </c>
      <c r="G14" s="34" t="str">
        <f>IF(ISBLANK(Equipment!C2),"",Table9[[#This Row],[MSRP]]*(1-Table9[[#This Row],[Discount]]))</f>
        <v/>
      </c>
      <c r="H14" s="34" t="str">
        <f>IF(ISBLANK(Equipment!C2),"",Table9[[#This Row],[Quantity]]*Table9[[#This Row],[Unit Price]])</f>
        <v/>
      </c>
    </row>
    <row r="15" spans="1:8" x14ac:dyDescent="0.2">
      <c r="A15" s="14">
        <v>2</v>
      </c>
      <c r="B15" s="14" t="s">
        <v>46</v>
      </c>
      <c r="C15" s="14">
        <v>1</v>
      </c>
      <c r="D15" s="14" t="s">
        <v>38</v>
      </c>
      <c r="E15" s="36"/>
      <c r="F15" s="36"/>
      <c r="G15" s="34">
        <f>'Trip Charge'!C2</f>
        <v>0</v>
      </c>
      <c r="H15" s="34">
        <f>Table9[[#This Row],[Quantity]]*Table9[[#This Row],[Unit Price]]</f>
        <v>0</v>
      </c>
    </row>
    <row r="16" spans="1:8" x14ac:dyDescent="0.2">
      <c r="A16" s="14">
        <v>3</v>
      </c>
      <c r="B16" s="14" t="s">
        <v>43</v>
      </c>
      <c r="C16" s="14">
        <v>16</v>
      </c>
      <c r="D16" s="14" t="s">
        <v>42</v>
      </c>
      <c r="E16" s="39"/>
      <c r="F16" s="39"/>
      <c r="G16" s="34">
        <f>Labor!C2</f>
        <v>0</v>
      </c>
      <c r="H16" s="34">
        <f>Table9[[#This Row],[Quantity]]*Table9[[#This Row],[Unit Price]]</f>
        <v>0</v>
      </c>
    </row>
    <row r="17" spans="1:8" ht="16.5" hidden="1" thickTop="1" x14ac:dyDescent="0.25">
      <c r="A17" s="16"/>
      <c r="B17" s="16"/>
      <c r="C17" s="16"/>
      <c r="D17" s="16"/>
      <c r="E17" s="16"/>
      <c r="F17" s="16"/>
      <c r="G17" s="16"/>
      <c r="H17" s="38">
        <f>SUM('Task 1'!$H$14:$H$16)</f>
        <v>0</v>
      </c>
    </row>
    <row r="24" spans="1:8" ht="15.75" x14ac:dyDescent="0.25">
      <c r="H24" s="21">
        <f>SUM(H14:H16)</f>
        <v>0</v>
      </c>
    </row>
  </sheetData>
  <sheetProtection sheet="1" objects="1" scenarios="1"/>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6DF1-2D72-481D-90D0-907038EF7F67}">
  <dimension ref="A1:J9"/>
  <sheetViews>
    <sheetView showGridLines="0" zoomScale="85" zoomScaleNormal="85" workbookViewId="0">
      <selection activeCell="H4" sqref="H4"/>
    </sheetView>
  </sheetViews>
  <sheetFormatPr defaultColWidth="0" defaultRowHeight="15" zeroHeight="1" x14ac:dyDescent="0.2"/>
  <cols>
    <col min="1" max="1" width="9.140625" style="1" customWidth="1"/>
    <col min="2" max="2" width="38.140625" style="1" customWidth="1"/>
    <col min="3" max="3" width="18.28515625" style="1" customWidth="1"/>
    <col min="4" max="4" width="15" style="1" customWidth="1"/>
    <col min="5" max="5" width="35.7109375" style="1" customWidth="1"/>
    <col min="6" max="7" width="15.7109375" style="1" customWidth="1"/>
    <col min="8" max="8" width="21.85546875" style="1" bestFit="1" customWidth="1"/>
    <col min="9" max="9" width="16.85546875" style="1" customWidth="1"/>
    <col min="10" max="10" width="18.140625" style="1" customWidth="1"/>
    <col min="11" max="16384" width="9.140625" style="1" hidden="1"/>
  </cols>
  <sheetData>
    <row r="1" spans="1:10" ht="15.75" x14ac:dyDescent="0.25">
      <c r="A1" s="10" t="s">
        <v>32</v>
      </c>
    </row>
    <row r="2" spans="1:10" x14ac:dyDescent="0.2"/>
    <row r="3" spans="1:10" s="6" customFormat="1" x14ac:dyDescent="0.2">
      <c r="A3" s="6" t="s">
        <v>0</v>
      </c>
      <c r="B3" s="6" t="s">
        <v>22</v>
      </c>
      <c r="C3" s="6" t="s">
        <v>23</v>
      </c>
      <c r="D3" s="6" t="s">
        <v>24</v>
      </c>
      <c r="E3" s="6" t="s">
        <v>25</v>
      </c>
      <c r="F3" s="6" t="s">
        <v>64</v>
      </c>
      <c r="G3" s="6" t="s">
        <v>65</v>
      </c>
      <c r="H3" s="6" t="s">
        <v>52</v>
      </c>
      <c r="I3" s="6" t="s">
        <v>34</v>
      </c>
      <c r="J3" s="6" t="s">
        <v>37</v>
      </c>
    </row>
    <row r="4" spans="1:10" x14ac:dyDescent="0.2">
      <c r="A4" s="1">
        <v>1</v>
      </c>
      <c r="B4" s="1" t="s">
        <v>11</v>
      </c>
      <c r="C4" s="1" t="s">
        <v>12</v>
      </c>
      <c r="D4" s="1" t="s">
        <v>13</v>
      </c>
      <c r="E4" s="1" t="s">
        <v>14</v>
      </c>
      <c r="F4" s="1">
        <v>100</v>
      </c>
      <c r="G4" s="1">
        <v>3</v>
      </c>
      <c r="H4" s="33"/>
      <c r="I4" s="24">
        <v>2</v>
      </c>
      <c r="J4" s="8">
        <f>Table3[[#This Row],[Price per PM]]*Table3[[#This Row],[Quantity]]</f>
        <v>0</v>
      </c>
    </row>
    <row r="5" spans="1:10" x14ac:dyDescent="0.2">
      <c r="A5" s="1">
        <v>2</v>
      </c>
      <c r="B5" s="1" t="s">
        <v>15</v>
      </c>
      <c r="C5" s="1" t="s">
        <v>16</v>
      </c>
      <c r="D5" s="1" t="s">
        <v>13</v>
      </c>
      <c r="E5" s="1" t="s">
        <v>14</v>
      </c>
      <c r="F5" s="1">
        <v>40</v>
      </c>
      <c r="G5" s="1">
        <v>3</v>
      </c>
      <c r="H5" s="33"/>
      <c r="I5" s="24">
        <v>2</v>
      </c>
      <c r="J5" s="8">
        <f>Table3[[#This Row],[Price per PM]]*Table3[[#This Row],[Quantity]]</f>
        <v>0</v>
      </c>
    </row>
    <row r="6" spans="1:10" x14ac:dyDescent="0.2">
      <c r="A6" s="1">
        <v>3</v>
      </c>
      <c r="B6" s="1" t="s">
        <v>17</v>
      </c>
      <c r="C6" s="1" t="s">
        <v>16</v>
      </c>
      <c r="D6" s="1" t="s">
        <v>13</v>
      </c>
      <c r="E6" s="1" t="s">
        <v>18</v>
      </c>
      <c r="F6" s="1">
        <v>60</v>
      </c>
      <c r="G6" s="1">
        <v>3</v>
      </c>
      <c r="H6" s="33"/>
      <c r="I6" s="24">
        <v>2</v>
      </c>
      <c r="J6" s="8">
        <f>Table3[[#This Row],[Price per PM]]*Table3[[#This Row],[Quantity]]</f>
        <v>0</v>
      </c>
    </row>
    <row r="7" spans="1:10" x14ac:dyDescent="0.2">
      <c r="A7" s="1">
        <v>4</v>
      </c>
      <c r="B7" s="1" t="s">
        <v>19</v>
      </c>
      <c r="C7" s="1" t="s">
        <v>20</v>
      </c>
      <c r="D7" s="1" t="s">
        <v>8</v>
      </c>
      <c r="E7" s="1" t="s">
        <v>66</v>
      </c>
      <c r="F7" s="1">
        <v>50</v>
      </c>
      <c r="G7" s="1">
        <v>3</v>
      </c>
      <c r="H7" s="33"/>
      <c r="I7" s="24">
        <v>2</v>
      </c>
      <c r="J7" s="8">
        <f>Table3[[#This Row],[Price per PM]]*Table3[[#This Row],[Quantity]]</f>
        <v>0</v>
      </c>
    </row>
    <row r="8" spans="1:10" x14ac:dyDescent="0.2">
      <c r="A8" s="1">
        <v>5</v>
      </c>
      <c r="B8" s="1" t="s">
        <v>21</v>
      </c>
      <c r="C8" s="1" t="s">
        <v>20</v>
      </c>
      <c r="D8" s="1" t="s">
        <v>8</v>
      </c>
      <c r="E8" s="1" t="s">
        <v>67</v>
      </c>
      <c r="F8" s="1">
        <v>40</v>
      </c>
      <c r="G8" s="1">
        <v>3</v>
      </c>
      <c r="H8" s="33"/>
      <c r="I8" s="24">
        <v>2</v>
      </c>
      <c r="J8" s="8">
        <f>Table3[[#This Row],[Price per PM]]*Table3[[#This Row],[Quantity]]</f>
        <v>0</v>
      </c>
    </row>
    <row r="9" spans="1:10" x14ac:dyDescent="0.2">
      <c r="J9" s="20">
        <f>SUM(Table3[Extended Price])</f>
        <v>0</v>
      </c>
    </row>
  </sheetData>
  <sheetProtection sheet="1" objects="1" scenarios="1"/>
  <pageMargins left="0.7" right="0.7" top="0.75" bottom="0.75" header="0.3" footer="0.3"/>
  <pageSetup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588E-D8F0-4801-8881-5FB92AFD787E}">
  <dimension ref="A1:H23"/>
  <sheetViews>
    <sheetView showGridLines="0" zoomScale="85" zoomScaleNormal="85" workbookViewId="0">
      <selection activeCell="E5" sqref="E5"/>
    </sheetView>
  </sheetViews>
  <sheetFormatPr defaultColWidth="0" defaultRowHeight="0" customHeight="1" zeroHeight="1" x14ac:dyDescent="0.2"/>
  <cols>
    <col min="1" max="1" width="9.140625" style="1" customWidth="1"/>
    <col min="2" max="2" width="47.85546875" style="1" bestFit="1" customWidth="1"/>
    <col min="3" max="3" width="13" style="1" customWidth="1"/>
    <col min="4" max="4" width="13.140625" style="1" customWidth="1"/>
    <col min="5" max="5" width="18" style="1" bestFit="1" customWidth="1"/>
    <col min="6" max="6" width="24.85546875" style="1" bestFit="1" customWidth="1"/>
    <col min="7" max="7" width="19.28515625" style="1" hidden="1" customWidth="1"/>
    <col min="8" max="8" width="23.7109375" style="1" hidden="1" customWidth="1"/>
    <col min="9" max="16384" width="9.140625" style="1" hidden="1"/>
  </cols>
  <sheetData>
    <row r="1" spans="1:6" ht="15.75" x14ac:dyDescent="0.25">
      <c r="A1" s="9" t="s">
        <v>33</v>
      </c>
    </row>
    <row r="2" spans="1:6" ht="15" x14ac:dyDescent="0.2"/>
    <row r="3" spans="1:6" ht="15" x14ac:dyDescent="0.2">
      <c r="A3" s="11" t="s">
        <v>44</v>
      </c>
    </row>
    <row r="4" spans="1:6" s="24" customFormat="1" ht="15.75" x14ac:dyDescent="0.25">
      <c r="A4" s="23" t="s">
        <v>0</v>
      </c>
      <c r="B4" s="23" t="s">
        <v>1</v>
      </c>
      <c r="C4" s="23" t="s">
        <v>34</v>
      </c>
      <c r="D4" s="23" t="s">
        <v>35</v>
      </c>
      <c r="E4" s="23" t="s">
        <v>36</v>
      </c>
      <c r="F4" s="23" t="s">
        <v>37</v>
      </c>
    </row>
    <row r="5" spans="1:6" ht="15" x14ac:dyDescent="0.2">
      <c r="A5" s="14">
        <v>1</v>
      </c>
      <c r="B5" s="14" t="s">
        <v>46</v>
      </c>
      <c r="C5" s="14">
        <v>2</v>
      </c>
      <c r="D5" s="14" t="s">
        <v>38</v>
      </c>
      <c r="E5" s="18">
        <f>'Trip Charge'!C2</f>
        <v>0</v>
      </c>
      <c r="F5" s="18">
        <f>Table811[[#This Row],[Quantity]]*Table811[[#This Row],[Unit Price]]</f>
        <v>0</v>
      </c>
    </row>
    <row r="6" spans="1:6" ht="15" x14ac:dyDescent="0.2">
      <c r="A6" s="14">
        <v>2</v>
      </c>
      <c r="B6" s="14" t="s">
        <v>43</v>
      </c>
      <c r="C6" s="14">
        <v>5</v>
      </c>
      <c r="D6" s="14" t="s">
        <v>42</v>
      </c>
      <c r="E6" s="18">
        <f>Labor!C2</f>
        <v>0</v>
      </c>
      <c r="F6" s="18">
        <f>Table811[[#This Row],[Quantity]]*Table811[[#This Row],[Unit Price]]</f>
        <v>0</v>
      </c>
    </row>
    <row r="7" spans="1:6" ht="15.75" thickBot="1" x14ac:dyDescent="0.25">
      <c r="A7" s="14">
        <v>3</v>
      </c>
      <c r="B7" s="14" t="s">
        <v>45</v>
      </c>
      <c r="C7" s="14">
        <v>5</v>
      </c>
      <c r="D7" s="14" t="s">
        <v>42</v>
      </c>
      <c r="E7" s="18">
        <f>Labor!D2</f>
        <v>0</v>
      </c>
      <c r="F7" s="18">
        <f>Table811[[#This Row],[Quantity]]*Table811[[#This Row],[Unit Price]]</f>
        <v>0</v>
      </c>
    </row>
    <row r="8" spans="1:6" ht="16.5" thickTop="1" x14ac:dyDescent="0.25">
      <c r="A8" s="16"/>
      <c r="B8" s="16"/>
      <c r="C8" s="16"/>
      <c r="D8" s="16"/>
      <c r="E8" s="16"/>
      <c r="F8" s="19">
        <f>SUM('Task 3'!$F$5:$F$7)</f>
        <v>0</v>
      </c>
    </row>
    <row r="9" spans="1:6" ht="15" x14ac:dyDescent="0.2"/>
    <row r="10" spans="1:6" ht="15" x14ac:dyDescent="0.2">
      <c r="A10" s="11" t="s">
        <v>48</v>
      </c>
    </row>
    <row r="11" spans="1:6" s="24" customFormat="1" ht="15.75" x14ac:dyDescent="0.25">
      <c r="A11" s="25" t="s">
        <v>0</v>
      </c>
      <c r="B11" s="25" t="s">
        <v>1</v>
      </c>
      <c r="C11" s="25" t="s">
        <v>34</v>
      </c>
      <c r="D11" s="25" t="s">
        <v>35</v>
      </c>
      <c r="E11" s="25" t="s">
        <v>36</v>
      </c>
      <c r="F11" s="25" t="s">
        <v>37</v>
      </c>
    </row>
    <row r="12" spans="1:6" ht="15" x14ac:dyDescent="0.2">
      <c r="A12" s="12">
        <v>1</v>
      </c>
      <c r="B12" s="12" t="s">
        <v>47</v>
      </c>
      <c r="C12" s="12">
        <v>1</v>
      </c>
      <c r="D12" s="12" t="s">
        <v>38</v>
      </c>
      <c r="E12" s="13">
        <f>'Trip Charge'!C3</f>
        <v>0</v>
      </c>
      <c r="F12" s="13">
        <f>Table912[[#This Row],[Quantity]]*Table912[[#This Row],[Unit Price]]</f>
        <v>0</v>
      </c>
    </row>
    <row r="13" spans="1:6" ht="15.75" thickBot="1" x14ac:dyDescent="0.25">
      <c r="A13" s="1">
        <v>2</v>
      </c>
      <c r="B13" s="1" t="s">
        <v>49</v>
      </c>
      <c r="C13" s="1">
        <v>5</v>
      </c>
      <c r="D13" s="1" t="s">
        <v>38</v>
      </c>
      <c r="E13" s="20">
        <f>Labor!E2</f>
        <v>0</v>
      </c>
      <c r="F13" s="20">
        <f>Table912[[#This Row],[Quantity]]*Table912[[#This Row],[Unit Price]]</f>
        <v>0</v>
      </c>
    </row>
    <row r="14" spans="1:6" ht="15.75" hidden="1" thickBot="1" x14ac:dyDescent="0.25">
      <c r="A14" s="14">
        <v>2</v>
      </c>
      <c r="B14" s="14" t="s">
        <v>10</v>
      </c>
      <c r="C14" s="14">
        <v>1</v>
      </c>
      <c r="D14" s="14" t="s">
        <v>38</v>
      </c>
      <c r="E14" s="15"/>
      <c r="F14" s="15"/>
    </row>
    <row r="15" spans="1:6" ht="15" hidden="1" customHeight="1" x14ac:dyDescent="0.2">
      <c r="A15" s="12">
        <v>3</v>
      </c>
      <c r="B15" s="12" t="s">
        <v>39</v>
      </c>
      <c r="C15" s="12">
        <v>16</v>
      </c>
      <c r="D15" s="12" t="s">
        <v>42</v>
      </c>
      <c r="E15" s="13"/>
      <c r="F15" s="13"/>
    </row>
    <row r="16" spans="1:6" ht="15" customHeight="1" thickTop="1" x14ac:dyDescent="0.25">
      <c r="A16" s="16"/>
      <c r="B16" s="16"/>
      <c r="C16" s="16"/>
      <c r="D16" s="16"/>
      <c r="E16" s="16"/>
      <c r="F16" s="17">
        <f>SUM('Task 3'!$F$12:$F$15)</f>
        <v>0</v>
      </c>
    </row>
    <row r="17" spans="8:8" ht="15" hidden="1" customHeight="1" x14ac:dyDescent="0.2"/>
    <row r="21" spans="8:8" ht="15" hidden="1" x14ac:dyDescent="0.2"/>
    <row r="22" spans="8:8" ht="15" hidden="1" customHeight="1" x14ac:dyDescent="0.2"/>
    <row r="23" spans="8:8" ht="0" hidden="1" customHeight="1" x14ac:dyDescent="0.25">
      <c r="H23" s="21">
        <f>SUM(F12:F15)</f>
        <v>0</v>
      </c>
    </row>
  </sheetData>
  <sheetProtection sheet="1" objects="1" scenarios="1"/>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1621-CCB5-4D88-BA85-930EBA2AC2D4}">
  <dimension ref="A1:B5"/>
  <sheetViews>
    <sheetView zoomScale="85" zoomScaleNormal="85" workbookViewId="0">
      <selection activeCell="B4" sqref="B4"/>
    </sheetView>
  </sheetViews>
  <sheetFormatPr defaultColWidth="0" defaultRowHeight="15" zeroHeight="1" x14ac:dyDescent="0.2"/>
  <cols>
    <col min="1" max="1" width="24.28515625" style="1" customWidth="1"/>
    <col min="2" max="2" width="21.7109375" style="1" customWidth="1"/>
    <col min="3" max="16384" width="9.140625" style="1" hidden="1"/>
  </cols>
  <sheetData>
    <row r="1" spans="1:2" s="24" customFormat="1" x14ac:dyDescent="0.2">
      <c r="A1" s="24" t="s">
        <v>30</v>
      </c>
      <c r="B1" s="24" t="s">
        <v>31</v>
      </c>
    </row>
    <row r="2" spans="1:2" x14ac:dyDescent="0.2">
      <c r="A2" s="1" t="s">
        <v>26</v>
      </c>
      <c r="B2" s="20">
        <f>SUM('Task 1'!H10,'Task 1'!H24)</f>
        <v>0</v>
      </c>
    </row>
    <row r="3" spans="1:2" x14ac:dyDescent="0.2">
      <c r="A3" s="1" t="s">
        <v>27</v>
      </c>
      <c r="B3" s="20">
        <f>SUM(Table3[[#Totals],[Extended Price]])</f>
        <v>0</v>
      </c>
    </row>
    <row r="4" spans="1:2" x14ac:dyDescent="0.2">
      <c r="A4" s="1" t="s">
        <v>28</v>
      </c>
      <c r="B4" s="20">
        <f>SUM('Task 3'!F8,'Task 3'!F16)</f>
        <v>0</v>
      </c>
    </row>
    <row r="5" spans="1:2" ht="15.75" x14ac:dyDescent="0.25">
      <c r="A5" s="10" t="s">
        <v>29</v>
      </c>
      <c r="B5" s="21">
        <f>SUM(B2:B4)</f>
        <v>0</v>
      </c>
    </row>
  </sheetData>
  <sheetProtection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Labor</vt:lpstr>
      <vt:lpstr>Equipment</vt:lpstr>
      <vt:lpstr>Trip Charge</vt:lpstr>
      <vt:lpstr>Task 1</vt:lpstr>
      <vt:lpstr>Task 2</vt:lpstr>
      <vt:lpstr>Task 3</vt:lpstr>
      <vt:lpstr>Bid Total</vt:lpstr>
    </vt:vector>
  </TitlesOfParts>
  <Company>City of Thornton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Houston</dc:creator>
  <cp:lastModifiedBy>Joshua Houston</cp:lastModifiedBy>
  <dcterms:created xsi:type="dcterms:W3CDTF">2026-07-27T18:55:41Z</dcterms:created>
  <dcterms:modified xsi:type="dcterms:W3CDTF">2026-08-10T21:40:27Z</dcterms:modified>
</cp:coreProperties>
</file>