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defaultThemeVersion="202300"/>
  <mc:AlternateContent xmlns:mc="http://schemas.openxmlformats.org/markup-compatibility/2006">
    <mc:Choice Requires="x15">
      <x15ac:absPath xmlns:x15ac="http://schemas.microsoft.com/office/spreadsheetml/2010/11/ac" url="\\it-filesrv\Shared\Support Serv\Contracts-Purchasing\2026\112-26 SCADA Radio Service Upgrades\2-Bid Documents\Drafts\For review (Andrew)\"/>
    </mc:Choice>
  </mc:AlternateContent>
  <xr:revisionPtr revIDLastSave="0" documentId="13_ncr:1_{BB6A4704-DD3A-4222-8149-DE16079D1649}" xr6:coauthVersionLast="47" xr6:coauthVersionMax="47" xr10:uidLastSave="{00000000-0000-0000-0000-000000000000}"/>
  <bookViews>
    <workbookView xWindow="28680" yWindow="-120" windowWidth="29040" windowHeight="15720" xr2:uid="{FC681371-F4A9-4603-BC88-CB12BFF7913D}"/>
  </bookViews>
  <sheets>
    <sheet name="Vendor Name" sheetId="5" r:id="rId1"/>
    <sheet name="Design &amp; Recommendation" sheetId="2" r:id="rId2"/>
    <sheet name="Implementation" sheetId="1" r:id="rId3"/>
    <sheet name="Sustainment" sheetId="4" r:id="rId4"/>
    <sheet name="Proposal Summary" sheetId="3" r:id="rId5"/>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1" i="3" l="1"/>
  <c r="A1" i="4"/>
  <c r="A1" i="1"/>
  <c r="A1" i="2"/>
  <c r="I9" i="1"/>
  <c r="I10" i="1"/>
  <c r="C10" i="3" a="1"/>
  <c r="C10" i="3" s="1"/>
  <c r="C9" i="3" a="1"/>
  <c r="C9" i="3" s="1"/>
  <c r="C8" i="3" a="1"/>
  <c r="C8" i="3" s="1"/>
  <c r="C7" i="3" a="1"/>
  <c r="C7" i="3" s="1"/>
  <c r="C5" i="3" l="1" a="1"/>
  <c r="C5" i="3" s="1"/>
  <c r="D78" i="1"/>
  <c r="D79" i="1"/>
  <c r="D80" i="1"/>
  <c r="D81" i="1"/>
  <c r="D82" i="1"/>
  <c r="D83" i="1"/>
  <c r="D84" i="1"/>
  <c r="D85" i="1"/>
  <c r="D86" i="1"/>
  <c r="D87" i="1"/>
  <c r="D88" i="1"/>
  <c r="D89" i="1"/>
  <c r="D90" i="1"/>
  <c r="D91" i="1"/>
  <c r="D92" i="1"/>
  <c r="D93" i="1"/>
  <c r="D94" i="1"/>
  <c r="D95" i="1"/>
  <c r="D96" i="1"/>
  <c r="D97" i="1"/>
  <c r="D98" i="1"/>
  <c r="D99" i="1"/>
  <c r="D100" i="1"/>
  <c r="D101" i="1"/>
  <c r="D102" i="1"/>
  <c r="D103" i="1"/>
  <c r="D104" i="1"/>
  <c r="D105" i="1"/>
  <c r="D106" i="1"/>
  <c r="D107" i="1"/>
  <c r="D108" i="1"/>
  <c r="D109" i="1"/>
  <c r="D110" i="1"/>
  <c r="D111" i="1"/>
  <c r="D112" i="1"/>
  <c r="D113" i="1"/>
  <c r="D114" i="1"/>
  <c r="D115" i="1"/>
  <c r="D116" i="1"/>
  <c r="I5" i="1"/>
  <c r="I6" i="1"/>
  <c r="I7" i="1"/>
  <c r="I8" i="1"/>
  <c r="I11" i="1"/>
  <c r="I12" i="1"/>
  <c r="I13" i="1"/>
  <c r="I14" i="1"/>
  <c r="I15" i="1"/>
  <c r="I16" i="1"/>
  <c r="I17" i="1"/>
  <c r="I18" i="1"/>
  <c r="I19" i="1"/>
  <c r="I20" i="1"/>
  <c r="I21" i="1"/>
  <c r="I22" i="1"/>
  <c r="I23" i="1"/>
  <c r="I24" i="1"/>
  <c r="I25" i="1"/>
  <c r="I26" i="1"/>
  <c r="I27" i="1"/>
  <c r="I28" i="1"/>
  <c r="I29" i="1"/>
  <c r="I30" i="1"/>
  <c r="I31" i="1"/>
  <c r="I32" i="1"/>
  <c r="I33" i="1"/>
  <c r="I34" i="1"/>
  <c r="I35" i="1"/>
  <c r="I36" i="1"/>
  <c r="I37" i="1"/>
  <c r="I38" i="1"/>
  <c r="I39" i="1"/>
  <c r="I40" i="1"/>
  <c r="I41" i="1"/>
  <c r="I42" i="1"/>
  <c r="I43" i="1"/>
  <c r="I44" i="1"/>
  <c r="I45" i="1"/>
  <c r="I46" i="1"/>
  <c r="I47" i="1"/>
  <c r="I48" i="1"/>
  <c r="I49" i="1"/>
  <c r="I50" i="1"/>
  <c r="I51" i="1"/>
  <c r="I52" i="1"/>
  <c r="I53" i="1"/>
  <c r="I54" i="1"/>
  <c r="I55" i="1"/>
  <c r="I56" i="1"/>
  <c r="I57" i="1"/>
  <c r="I58" i="1"/>
  <c r="I59" i="1"/>
  <c r="I60" i="1"/>
  <c r="I61" i="1"/>
  <c r="I62" i="1"/>
  <c r="I63" i="1"/>
  <c r="I64" i="1"/>
  <c r="I65" i="1"/>
  <c r="I66" i="1"/>
  <c r="I67" i="1"/>
  <c r="I68" i="1"/>
  <c r="I69" i="1"/>
  <c r="I70" i="1"/>
  <c r="I71" i="1"/>
  <c r="I72" i="1"/>
  <c r="I73" i="1"/>
  <c r="E9" i="2" a="1"/>
  <c r="E9" i="2" s="1"/>
  <c r="E10" i="2" a="1"/>
  <c r="E10" i="2" s="1"/>
  <c r="E11" i="2" a="1"/>
  <c r="E11" i="2" s="1"/>
  <c r="E12" i="2" a="1"/>
  <c r="E12" i="2" s="1"/>
  <c r="E13" i="2" a="1"/>
  <c r="E13" i="2" s="1"/>
  <c r="E14" i="2" a="1"/>
  <c r="E14" i="2" s="1"/>
  <c r="E15" i="2" a="1"/>
  <c r="E15" i="2" s="1"/>
  <c r="E16" i="2" a="1"/>
  <c r="E16" i="2" s="1"/>
  <c r="E17" i="2" a="1"/>
  <c r="E17" i="2" s="1"/>
  <c r="E18" i="2" a="1"/>
  <c r="E18" i="2" s="1"/>
  <c r="E19" i="2" a="1"/>
  <c r="E19" i="2" s="1"/>
  <c r="E20" i="2" a="1"/>
  <c r="E20" i="2" s="1"/>
  <c r="E21" i="2" a="1"/>
  <c r="E21" i="2" s="1"/>
  <c r="E22" i="2" a="1"/>
  <c r="E22" i="2" s="1"/>
  <c r="E23" i="2" a="1"/>
  <c r="E23" i="2" s="1"/>
  <c r="E24" i="2" a="1"/>
  <c r="E24" i="2" s="1"/>
  <c r="E25" i="2" a="1"/>
  <c r="E25" i="2" s="1"/>
  <c r="E26" i="2" a="1"/>
  <c r="E26" i="2" s="1"/>
  <c r="E27" i="2" a="1"/>
  <c r="E27" i="2" s="1"/>
  <c r="E28" i="2" a="1"/>
  <c r="E28" i="2" s="1"/>
  <c r="E29" i="2" a="1"/>
  <c r="E29" i="2" s="1"/>
  <c r="E30" i="2" a="1"/>
  <c r="E30" i="2" s="1"/>
  <c r="E31" i="2" a="1"/>
  <c r="E31" i="2" s="1"/>
  <c r="E32" i="2" a="1"/>
  <c r="E32" i="2" s="1"/>
  <c r="I74" i="1" l="1"/>
  <c r="D117" i="1"/>
  <c r="E33" i="2"/>
  <c r="C121" i="1" l="1"/>
  <c r="C6" i="3" s="1" a="1"/>
  <c r="C6" i="3" s="1"/>
  <c r="C11" i="3"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<sst xmlns="http://schemas.openxmlformats.org/spreadsheetml/2006/main" count="419" uniqueCount="247">
  <si>
    <t>Lat Long</t>
  </si>
  <si>
    <t>39°59'30.0"N 104°56'24.1"W</t>
  </si>
  <si>
    <t>39°53'43.4"N 104°57'03.3"W</t>
  </si>
  <si>
    <t>39°52'56.8"N 104°55'47.5"W</t>
  </si>
  <si>
    <t>39°53'18.7"N 104°57'45.8"W</t>
  </si>
  <si>
    <t>39°52'19.1"N 104°55'23.6"W</t>
  </si>
  <si>
    <t>39°54'25.2"N 104°54'19.2"W</t>
  </si>
  <si>
    <t>39°51'26.3"N 104°56'23.6"W</t>
  </si>
  <si>
    <t>39°53'57.0"N 105°00'56.3"W</t>
  </si>
  <si>
    <t>39°55'43.5"N 104°53'10.7"W</t>
  </si>
  <si>
    <t>39°52'00.9"N 104°54'48.4"W</t>
  </si>
  <si>
    <t>39°55'26.2"N 104°55'21.2"W</t>
  </si>
  <si>
    <t>39°52'39.9"N 104°54'54.8"W</t>
  </si>
  <si>
    <t>39°52'12.4"N 104°55'17.2"W</t>
  </si>
  <si>
    <t>39°52'54.6"N 105°00'38.1"W</t>
  </si>
  <si>
    <t>39°51'01.4"N 105°00'57.0"W</t>
  </si>
  <si>
    <t>39°54'00.4"N 104°59'27.2"W</t>
  </si>
  <si>
    <t>39°56'30.6"N 104°56'45.6"W</t>
  </si>
  <si>
    <t>39°50'28.3"N 104°59'48.4"W</t>
  </si>
  <si>
    <t>39°57'19.8"N 104°51'27.6"W</t>
  </si>
  <si>
    <t>39°59'56.7"N 104°49'44.7"W</t>
  </si>
  <si>
    <t>39°49'58.2"N 104°56'14.7"W</t>
  </si>
  <si>
    <t>39°52'10.1"N 104°58'38.7"W</t>
  </si>
  <si>
    <t>39°56'34.9"N 104°53'39.6"W</t>
  </si>
  <si>
    <t>39°56'20.9"N 104°54'11.9"W</t>
  </si>
  <si>
    <t>39°58'46.2"N 104°57'26.3"W</t>
  </si>
  <si>
    <t>39°55'44.1"N 104°58'07.8"W</t>
  </si>
  <si>
    <t>39°53'18.8"N 104°57'18.5"W</t>
  </si>
  <si>
    <t>39°52'15.3"N 105°00'14.4"W</t>
  </si>
  <si>
    <t>39°52'22.0"N 104°55'52.3"W</t>
  </si>
  <si>
    <t>39°53'10.6"N 104°54'04.1"W</t>
  </si>
  <si>
    <t>39°57'27.1"N 104°51'37.2"W</t>
  </si>
  <si>
    <t>39°51'02.3"N 104°59'48.4"W</t>
  </si>
  <si>
    <t>39°51'52.2"N 105°00'21.5"W</t>
  </si>
  <si>
    <t>39°52'27.5"N 105°00'55.6"W</t>
  </si>
  <si>
    <t>39°49'53.6"N 104°58'23.8"W</t>
  </si>
  <si>
    <t>39°52'22.4"N 104°59'05.3"W</t>
  </si>
  <si>
    <t>39°52'47.2"N 104°58'33.7"W</t>
  </si>
  <si>
    <t>39°53'50.7"N 104°56'45.1"W</t>
  </si>
  <si>
    <t>39°50'54.9"N 104°56'46.5"W</t>
  </si>
  <si>
    <t>39°50'39.7"N 104°56'38.8"W</t>
  </si>
  <si>
    <t>39°50'43.9"N 104°56'16.2"W</t>
  </si>
  <si>
    <t>39°50'59.2"N 104°55'52.4"W</t>
  </si>
  <si>
    <t>39°51'28.8"N 104°55'33.5"W</t>
  </si>
  <si>
    <t>39°52'51.9"N 104°54'20.5"W</t>
  </si>
  <si>
    <t>39°53'11.7"N 104°54'02.8"W</t>
  </si>
  <si>
    <t>39°52'54.4"N 104°54'20.2"W</t>
  </si>
  <si>
    <t>39°51'12.3"N 104°56'11.6"W</t>
  </si>
  <si>
    <t>39°53'34.7"N 104°56'13.9"W</t>
  </si>
  <si>
    <t>39°53'02.9"N 104°55'58.7"W</t>
  </si>
  <si>
    <t>39°55'55.4"N 104°58'30.6"W</t>
  </si>
  <si>
    <t>39°56'17.5"N 104°54'55.6"W</t>
  </si>
  <si>
    <t>39°55'35.9"N 104°56'57.2"W</t>
  </si>
  <si>
    <t>39°52'30.7"N 104°54'39.4"W</t>
  </si>
  <si>
    <t>39°56'52.6"N 104°54'38.0"W</t>
  </si>
  <si>
    <t>39°55'41.5"N 104°58'07.3"W</t>
  </si>
  <si>
    <t>39°57'27.9"N 104°55'20.9"W</t>
  </si>
  <si>
    <t>39°57'28.0"N 104°55'43.9"W</t>
  </si>
  <si>
    <t>39°52'40.3"N 104°55'13.1"W</t>
  </si>
  <si>
    <t>39°52'34.9"N 104°54'54.1"W</t>
  </si>
  <si>
    <t>39°53'08.1"N 104°53'44.3"W</t>
  </si>
  <si>
    <t>Site</t>
  </si>
  <si>
    <t>Purpose</t>
  </si>
  <si>
    <t>Address</t>
  </si>
  <si>
    <t>Big Dry LS</t>
  </si>
  <si>
    <t>Lift Station</t>
  </si>
  <si>
    <t>16400 Colorado blvd</t>
  </si>
  <si>
    <t>MDS SD9</t>
  </si>
  <si>
    <t>Fox Run LS</t>
  </si>
  <si>
    <t>3694 East 109th</t>
  </si>
  <si>
    <t>Grange Creek LS</t>
  </si>
  <si>
    <t>10275 Riverdale Rd.</t>
  </si>
  <si>
    <t>MDS 4710</t>
  </si>
  <si>
    <t>Northglenn PS A</t>
  </si>
  <si>
    <t>106th &amp; Irma Dr.</t>
  </si>
  <si>
    <t>Riverdale LS</t>
  </si>
  <si>
    <t>9564 Riverdale Rd</t>
  </si>
  <si>
    <t>MDS SD4</t>
  </si>
  <si>
    <t>Sky Lake LS</t>
  </si>
  <si>
    <t>116th &amp; Riverdale Rd.</t>
  </si>
  <si>
    <t>Thornton Crossing LS</t>
  </si>
  <si>
    <t>88th and Colorado, in 711 parking lot</t>
  </si>
  <si>
    <t>112th Meter Vault</t>
  </si>
  <si>
    <t>Metering</t>
  </si>
  <si>
    <t>112th &amp; Alcott</t>
  </si>
  <si>
    <t>Brighton PS/Meter</t>
  </si>
  <si>
    <t>128th Ave and Riverdale Rd</t>
  </si>
  <si>
    <t>MDS iNET 900</t>
  </si>
  <si>
    <t>East Spratt Pump Station</t>
  </si>
  <si>
    <t>Pump Station</t>
  </si>
  <si>
    <t>39.8669N -104.5448W</t>
  </si>
  <si>
    <t>Holly Pump Station</t>
  </si>
  <si>
    <t>12663.5 Holly Street</t>
  </si>
  <si>
    <t>West Spratt Platte North</t>
  </si>
  <si>
    <t>9820 Mckay Rd Next to Mckay PS</t>
  </si>
  <si>
    <t>MDS TransNext 900</t>
  </si>
  <si>
    <t>West Spratt Platte West</t>
  </si>
  <si>
    <t>E 100th ave (39.8710N -104.9213W)</t>
  </si>
  <si>
    <t>MDS TransNet 900</t>
  </si>
  <si>
    <t>Storage/Communication</t>
  </si>
  <si>
    <t>MDS 9790</t>
  </si>
  <si>
    <t>85th Elevated</t>
  </si>
  <si>
    <t>Storage</t>
  </si>
  <si>
    <t>2431 W. 85th Ave</t>
  </si>
  <si>
    <t>Cherokee 4M</t>
  </si>
  <si>
    <t>301 W. 112th Ave, Northglenn</t>
  </si>
  <si>
    <t>South 5M</t>
  </si>
  <si>
    <t>3760 East 136th Ave</t>
  </si>
  <si>
    <t>Western Hills 3M</t>
  </si>
  <si>
    <t>7976 Elmwood Lane</t>
  </si>
  <si>
    <t>Hammer PS</t>
  </si>
  <si>
    <t>Storage PS</t>
  </si>
  <si>
    <t>14790 Riverdale Rd, Brighton</t>
  </si>
  <si>
    <t>Rogers PS</t>
  </si>
  <si>
    <t>13600 E 168th Ave, Brighton</t>
  </si>
  <si>
    <t>Burlington Ditch</t>
  </si>
  <si>
    <t>Transfer</t>
  </si>
  <si>
    <t>5500 E. 75th Ave.</t>
  </si>
  <si>
    <t>Denver Interconnect</t>
  </si>
  <si>
    <t>550 Thornton Pkwy, Thornton</t>
  </si>
  <si>
    <t>27 J School District PRV</t>
  </si>
  <si>
    <t>PRV</t>
  </si>
  <si>
    <t>8181 E 136th Ave, Thornton</t>
  </si>
  <si>
    <t>134th &amp; Quebec PRV</t>
  </si>
  <si>
    <t>134th &amp; Quebec</t>
  </si>
  <si>
    <t>Cundall Farms PRV</t>
  </si>
  <si>
    <t>136th &amp; Columbine</t>
  </si>
  <si>
    <t>128th and Lafayette PRV</t>
  </si>
  <si>
    <t>128th and Lafayette</t>
  </si>
  <si>
    <t>Prose Farm PRV</t>
  </si>
  <si>
    <t>2375 E 104th Ave</t>
  </si>
  <si>
    <t>96 and Orangewood PRV</t>
  </si>
  <si>
    <t>9601 Orangewood Dr</t>
  </si>
  <si>
    <t>97th and Riverdale PRV</t>
  </si>
  <si>
    <t>97th and Riverdale</t>
  </si>
  <si>
    <t>RAD-900-IFS</t>
  </si>
  <si>
    <t>East Cooley PS</t>
  </si>
  <si>
    <t>7625 E 106th Ave</t>
  </si>
  <si>
    <t>Hammer Lake Flow</t>
  </si>
  <si>
    <t>1450 Riverdale Rd, Thornton</t>
  </si>
  <si>
    <t>RAD-2400-IFS</t>
  </si>
  <si>
    <t>RAD-2400-IFS to Hammer PS</t>
  </si>
  <si>
    <t>Federal Heights Meter 1</t>
  </si>
  <si>
    <t>84th and Huron</t>
  </si>
  <si>
    <t>Federal Heights Meter 2/3</t>
  </si>
  <si>
    <t>Thornton Parkway and Pecos</t>
  </si>
  <si>
    <t>Federal Heights Meter 4/5</t>
  </si>
  <si>
    <t>98th and Zuni</t>
  </si>
  <si>
    <t>Brannon Lakes</t>
  </si>
  <si>
    <t>1200 E. 75th Ave</t>
  </si>
  <si>
    <t>Croke Lake</t>
  </si>
  <si>
    <t>Behind Sam's Club</t>
  </si>
  <si>
    <t>Lambertson Lakes RTU</t>
  </si>
  <si>
    <t>Lambertson Lakes Apartments</t>
  </si>
  <si>
    <t>Margret Carpenter Lake</t>
  </si>
  <si>
    <t>3444.5 E 112th</t>
  </si>
  <si>
    <t>None</t>
  </si>
  <si>
    <t>WGL 1</t>
  </si>
  <si>
    <t>Raw Water Storage</t>
  </si>
  <si>
    <t>MDS 9810 to WGL Master</t>
  </si>
  <si>
    <t>WGL 2</t>
  </si>
  <si>
    <t>SOUTH TANI</t>
  </si>
  <si>
    <t>South Dahlia</t>
  </si>
  <si>
    <t>North Dahlia</t>
  </si>
  <si>
    <t>Mid cooley</t>
  </si>
  <si>
    <t>9820 Mckay Rd</t>
  </si>
  <si>
    <t>MDS 9810 to McKay Master</t>
  </si>
  <si>
    <t>East Cooley</t>
  </si>
  <si>
    <t>Irrigation Storage</t>
  </si>
  <si>
    <t>North Cooley</t>
  </si>
  <si>
    <t>EGL 4</t>
  </si>
  <si>
    <t>Grange Hall Pond 1</t>
  </si>
  <si>
    <t>MDS Orbit 450</t>
  </si>
  <si>
    <t>Grandview Pond 1</t>
  </si>
  <si>
    <t>4401 E 104th Ave, Thornton</t>
  </si>
  <si>
    <t>MDS 4710 / Phoenix Contact RAD-2400-IFS</t>
  </si>
  <si>
    <t>Hunters Glen pond 1</t>
  </si>
  <si>
    <t>930 E 130th Ave, Thornton</t>
  </si>
  <si>
    <t>Marshall Lake Pond 1</t>
  </si>
  <si>
    <t>6380 E 133rd Pl, Thornton</t>
  </si>
  <si>
    <t>East Lake pond 1</t>
  </si>
  <si>
    <t>3438 - 3524 E 128th Ave, Thornton</t>
  </si>
  <si>
    <t>Arvada Pump Station</t>
  </si>
  <si>
    <t>Aylor Pond #2/3/4 Master</t>
  </si>
  <si>
    <t>13981 Quebec St, Thornton</t>
  </si>
  <si>
    <t>128th and Lafayette Flume</t>
  </si>
  <si>
    <t>Willowbend Holly PRV</t>
  </si>
  <si>
    <t>144th &amp; Holly</t>
  </si>
  <si>
    <t>MDS 9810 to Hilltop Master</t>
  </si>
  <si>
    <t>Willowbend Fairfax PRV</t>
  </si>
  <si>
    <t>144th &amp; Fairfax</t>
  </si>
  <si>
    <t>LCC Diversion Meter</t>
  </si>
  <si>
    <t>5990 E 100th Ave, Thornton</t>
  </si>
  <si>
    <t>West Spratte Lake</t>
  </si>
  <si>
    <t>Fulton Ditch</t>
  </si>
  <si>
    <t>W 102nd Ave and Ura Ln</t>
  </si>
  <si>
    <t>Line</t>
  </si>
  <si>
    <t>Description</t>
  </si>
  <si>
    <t>Price</t>
  </si>
  <si>
    <t>1</t>
  </si>
  <si>
    <t>SCADA Radio Service Upgrades
Design and Recommendation phases. Tasks 1-6.
Firm-fixed-price.</t>
  </si>
  <si>
    <t>Task No.</t>
  </si>
  <si>
    <t>Milestone Event</t>
  </si>
  <si>
    <t>Estimated Date</t>
  </si>
  <si>
    <t>Payment %</t>
  </si>
  <si>
    <t>Payment Amount</t>
  </si>
  <si>
    <r>
      <rPr>
        <b/>
        <i/>
        <sz val="11"/>
        <color theme="1"/>
        <rFont val="Aptos Narrow"/>
        <family val="2"/>
        <scheme val="minor"/>
      </rPr>
      <t xml:space="preserve">Table 2. </t>
    </r>
    <r>
      <rPr>
        <b/>
        <sz val="11"/>
        <color theme="1"/>
        <rFont val="Aptos Narrow"/>
        <family val="2"/>
        <scheme val="minor"/>
      </rPr>
      <t>Milestone schedule (optional):</t>
    </r>
  </si>
  <si>
    <r>
      <t xml:space="preserve">Table 1. </t>
    </r>
    <r>
      <rPr>
        <b/>
        <sz val="11"/>
        <color theme="1"/>
        <rFont val="Aptos Narrow"/>
        <family val="2"/>
        <scheme val="minor"/>
      </rPr>
      <t>Price proposal for Design and Recommendation phases, tasks 1-6:</t>
    </r>
  </si>
  <si>
    <t>Current Radio</t>
  </si>
  <si>
    <t>920 Thornton Pkwy</t>
  </si>
  <si>
    <t>[Pending]</t>
  </si>
  <si>
    <t>3651 E 86th Ave</t>
  </si>
  <si>
    <t>Redundant radio</t>
  </si>
  <si>
    <t>Qty</t>
  </si>
  <si>
    <t>Unit Price</t>
  </si>
  <si>
    <t>Extended Price</t>
  </si>
  <si>
    <t>Proposed Radio Upgrade Model</t>
  </si>
  <si>
    <t>Labor category or other cost description</t>
  </si>
  <si>
    <t>Quantity or Hours</t>
  </si>
  <si>
    <t>2</t>
  </si>
  <si>
    <r>
      <t xml:space="preserve">*This price is established assuming </t>
    </r>
    <r>
      <rPr>
        <i/>
        <sz val="11"/>
        <color theme="1"/>
        <rFont val="Aptos Narrow"/>
        <family val="2"/>
        <scheme val="minor"/>
      </rPr>
      <t>all</t>
    </r>
    <r>
      <rPr>
        <sz val="11"/>
        <color theme="1"/>
        <rFont val="Aptos Narrow"/>
        <family val="2"/>
        <scheme val="minor"/>
      </rPr>
      <t xml:space="preserve"> remote and repeater site radios will be upgraded. As part of Task 6, the vendor will deliver to Thornton a price proposal in line with its recommendations under that task. The parties will negotiate any necessary changes to the price proposed for this line item to align the price with the vendor's accepted recommendations and price proposal. This amount is intended to be a ceiling for the Implementation phase.</t>
    </r>
  </si>
  <si>
    <t>Total evaluated price</t>
  </si>
  <si>
    <t>Total</t>
  </si>
  <si>
    <r>
      <t xml:space="preserve">Table 3. </t>
    </r>
    <r>
      <rPr>
        <b/>
        <sz val="11"/>
        <color theme="1"/>
        <rFont val="Aptos Narrow"/>
        <family val="2"/>
        <scheme val="minor"/>
      </rPr>
      <t>Price proposal for radio upgrades, tasks 7 and 8, radio cost only:</t>
    </r>
  </si>
  <si>
    <t>3</t>
  </si>
  <si>
    <t>4</t>
  </si>
  <si>
    <t>5</t>
  </si>
  <si>
    <t>6</t>
  </si>
  <si>
    <r>
      <t xml:space="preserve">Table 6. </t>
    </r>
    <r>
      <rPr>
        <b/>
        <sz val="11"/>
        <color theme="1"/>
        <rFont val="Aptos Narrow"/>
        <family val="2"/>
        <scheme val="minor"/>
      </rPr>
      <t>Price proposal for Sustainment phase in Year 2 (2027). Task 11.</t>
    </r>
  </si>
  <si>
    <r>
      <t xml:space="preserve">Table 7. </t>
    </r>
    <r>
      <rPr>
        <b/>
        <sz val="11"/>
        <color theme="1"/>
        <rFont val="Aptos Narrow"/>
        <family val="2"/>
        <scheme val="minor"/>
      </rPr>
      <t>Price proposal for Sustainment phase in Year 3 (2028). Task 11.</t>
    </r>
  </si>
  <si>
    <r>
      <t xml:space="preserve">Table 8. </t>
    </r>
    <r>
      <rPr>
        <b/>
        <sz val="11"/>
        <color theme="1"/>
        <rFont val="Aptos Narrow"/>
        <family val="2"/>
        <scheme val="minor"/>
      </rPr>
      <t>Price proposal for Sustainment phase in Year 4 (2029). Task 11.</t>
    </r>
  </si>
  <si>
    <t>SCADA Radio Service Upgrades
Sustainment phase in Year 4 (2029). Task 11.
Firm-fixed-price.</t>
  </si>
  <si>
    <t>SCADA Radio Service Upgrades
Sustainment phase in Year 3 (2028). Task 11.
Firm-fixed-price.</t>
  </si>
  <si>
    <t>SCADA Radio Service Upgrades
Sustainment phase in Year 2 (2027). Task 11.
Firm-fixed-price.</t>
  </si>
  <si>
    <r>
      <t xml:space="preserve">Table 9. </t>
    </r>
    <r>
      <rPr>
        <b/>
        <sz val="11"/>
        <color theme="1"/>
        <rFont val="Aptos Narrow"/>
        <family val="2"/>
        <scheme val="minor"/>
      </rPr>
      <t>Price proposal for Sustainment phase in Year 5 (2030). Task 11.</t>
    </r>
  </si>
  <si>
    <t>SCADA Radio Service Upgrades
Sustainment phase in Year 5 (2030). Tasks 11.
Firm-fixed-price.</t>
  </si>
  <si>
    <r>
      <t xml:space="preserve">Table 10. </t>
    </r>
    <r>
      <rPr>
        <b/>
        <sz val="11"/>
        <color theme="1"/>
        <rFont val="Aptos Narrow"/>
        <family val="2"/>
        <scheme val="minor"/>
      </rPr>
      <t>Price proposal summary:</t>
    </r>
  </si>
  <si>
    <r>
      <t xml:space="preserve">Table 4. </t>
    </r>
    <r>
      <rPr>
        <b/>
        <sz val="11"/>
        <color theme="1"/>
        <rFont val="Aptos Narrow"/>
        <family val="2"/>
        <scheme val="minor"/>
      </rPr>
      <t>Price proposal for radio upgrades, testing, and training (tasks 7-10) - labor, travel, and non-radio equipment and materials costs only:</t>
    </r>
  </si>
  <si>
    <r>
      <t xml:space="preserve">Table 5. </t>
    </r>
    <r>
      <rPr>
        <b/>
        <sz val="11"/>
        <color theme="1"/>
        <rFont val="Aptos Narrow"/>
        <family val="2"/>
        <scheme val="minor"/>
      </rPr>
      <t>Price proposal for Implementation phase, tasks 7-10:</t>
    </r>
  </si>
  <si>
    <t>SCADA Radio Service Upgrades
Implementation phase. Tasks 7-10.
Firm-fixed-price.*</t>
  </si>
  <si>
    <t>Communication</t>
  </si>
  <si>
    <t>Thornton Water Treatment Plant (TWTP) Repeater</t>
  </si>
  <si>
    <t>102nd/Zone 5 Repeater</t>
  </si>
  <si>
    <t>MDS 4790A</t>
  </si>
  <si>
    <t>Wes Brown Water Treatment Plant (WBTP) Repeater #1</t>
  </si>
  <si>
    <t>Wes Brown Water Treatment Plant (WBTP) Repeater #2</t>
  </si>
  <si>
    <t>Vendor name: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</si>
</sst>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quot;$&quot;* #,##0.00_);_(&quot;$&quot;* \(#,##0.00\);_(&quot;$&quot;* &quot;-&quot;??_);_(@_)"/>
    <numFmt numFmtId="43" formatCode="_(* #,##0.00_);_(* \(#,##0.00\);_(* &quot;-&quot;??_);_(@_)"/>
  </numFmts>
  <fonts count="6" x14ac:knownFonts="1">
    <font>
      <sz val="11"/>
      <color theme="1"/>
      <name val="Aptos Narrow"/>
      <family val="2"/>
      <scheme val="minor"/>
    </font>
    <font>
      <b/>
      <sz val="11"/>
      <color theme="1"/>
      <name val="Aptos Narrow"/>
      <family val="2"/>
      <scheme val="minor"/>
    </font>
    <font>
      <sz val="11"/>
      <color theme="1"/>
      <name val="Aptos Narrow"/>
      <family val="2"/>
      <scheme val="minor"/>
    </font>
    <font>
      <i/>
      <sz val="11"/>
      <color theme="1"/>
      <name val="Aptos Narrow"/>
      <family val="2"/>
      <scheme val="minor"/>
    </font>
    <font>
      <b/>
      <i/>
      <sz val="11"/>
      <color theme="1"/>
      <name val="Aptos Narrow"/>
      <family val="2"/>
      <scheme val="minor"/>
    </font>
    <font>
      <b/>
      <u val="doubleAccounting"/>
      <sz val="11"/>
      <color theme="1"/>
      <name val="Aptos Narrow"/>
      <family val="2"/>
      <scheme val="minor"/>
    </font>
  </fonts>
  <fills count="3">
    <fill>
      <patternFill patternType="none"/>
    </fill>
    <fill>
      <patternFill patternType="gray125"/>
    </fill>
    <fill>
      <patternFill patternType="solid">
        <fgColor rgb="FFFFFF00"/>
        <bgColor indexed="64"/>
      </patternFill>
    </fill>
  </fills>
  <borders count="4">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s>
  <cellStyleXfs count="4">
    <xf numFmtId="0" fontId="0" fillId="0" borderId="0"/>
    <xf numFmtId="44" fontId="2" fillId="0" borderId="0" applyFont="0" applyFill="0" applyBorder="0" applyAlignment="0" applyProtection="0"/>
    <xf numFmtId="43" fontId="2" fillId="0" borderId="0" applyFont="0" applyFill="0" applyBorder="0" applyAlignment="0" applyProtection="0"/>
    <xf numFmtId="9" fontId="2" fillId="0" borderId="0" applyFont="0" applyFill="0" applyBorder="0" applyAlignment="0" applyProtection="0"/>
  </cellStyleXfs>
  <cellXfs count="26">
    <xf numFmtId="0" fontId="0" fillId="0" borderId="0" xfId="0"/>
    <xf numFmtId="0" fontId="1" fillId="2" borderId="0" xfId="0" applyFont="1" applyFill="1"/>
    <xf numFmtId="0" fontId="0" fillId="0" borderId="0" xfId="0" quotePrefix="1" applyAlignment="1">
      <alignment vertical="top"/>
    </xf>
    <xf numFmtId="0" fontId="0" fillId="0" borderId="0" xfId="0" applyAlignment="1">
      <alignment vertical="top" wrapText="1"/>
    </xf>
    <xf numFmtId="44" fontId="0" fillId="0" borderId="0" xfId="1" applyFont="1" applyAlignment="1">
      <alignment vertical="top"/>
    </xf>
    <xf numFmtId="0" fontId="1" fillId="0" borderId="0" xfId="0" applyFont="1"/>
    <xf numFmtId="0" fontId="4" fillId="0" borderId="0" xfId="0" applyFont="1"/>
    <xf numFmtId="0" fontId="1" fillId="0" borderId="0" xfId="0" applyFont="1" applyAlignment="1">
      <alignment vertical="top" wrapText="1"/>
    </xf>
    <xf numFmtId="44" fontId="5" fillId="0" borderId="0" xfId="1" applyFont="1" applyAlignment="1">
      <alignment vertical="top"/>
    </xf>
    <xf numFmtId="44" fontId="0" fillId="0" borderId="0" xfId="1" applyFont="1" applyAlignment="1" applyProtection="1">
      <alignment vertical="top"/>
      <protection locked="0"/>
    </xf>
    <xf numFmtId="0" fontId="0" fillId="0" borderId="0" xfId="0" applyProtection="1">
      <protection locked="0"/>
    </xf>
    <xf numFmtId="14" fontId="0" fillId="0" borderId="0" xfId="0" applyNumberFormat="1" applyProtection="1">
      <protection locked="0"/>
    </xf>
    <xf numFmtId="14" fontId="0" fillId="0" borderId="0" xfId="0" applyNumberFormat="1"/>
    <xf numFmtId="9" fontId="0" fillId="0" borderId="0" xfId="3" applyFont="1" applyProtection="1">
      <protection locked="0"/>
    </xf>
    <xf numFmtId="9" fontId="0" fillId="0" borderId="0" xfId="3" applyFont="1"/>
    <xf numFmtId="44" fontId="0" fillId="0" borderId="0" xfId="1" applyFont="1" applyProtection="1">
      <protection locked="0"/>
    </xf>
    <xf numFmtId="44" fontId="0" fillId="0" borderId="0" xfId="1" applyFont="1"/>
    <xf numFmtId="44" fontId="0" fillId="0" borderId="0" xfId="1" applyFont="1" applyProtection="1"/>
    <xf numFmtId="44" fontId="1" fillId="0" borderId="0" xfId="1" applyFont="1" applyProtection="1"/>
    <xf numFmtId="44" fontId="1" fillId="0" borderId="0" xfId="1" applyFont="1"/>
    <xf numFmtId="43" fontId="0" fillId="0" borderId="0" xfId="2" applyFont="1"/>
    <xf numFmtId="43" fontId="0" fillId="0" borderId="0" xfId="2" applyFont="1" applyProtection="1">
      <protection locked="0"/>
    </xf>
    <xf numFmtId="0" fontId="0" fillId="0" borderId="0" xfId="0" applyAlignment="1">
      <alignment horizontal="left" vertical="top" wrapText="1"/>
    </xf>
    <xf numFmtId="0" fontId="1" fillId="0" borderId="1" xfId="0" applyFont="1" applyBorder="1" applyAlignment="1">
      <alignment horizontal="center"/>
    </xf>
    <xf numFmtId="0" fontId="1" fillId="0" borderId="2" xfId="0" applyFont="1" applyBorder="1" applyAlignment="1">
      <alignment horizontal="center"/>
    </xf>
    <xf numFmtId="0" fontId="1" fillId="0" borderId="3" xfId="0" applyFont="1" applyBorder="1" applyAlignment="1">
      <alignment horizontal="center"/>
    </xf>
  </cellXfs>
  <cellStyles count="4">
    <cellStyle name="Comma" xfId="2" builtinId="3"/>
    <cellStyle name="Currency" xfId="1" builtinId="4"/>
    <cellStyle name="Normal" xfId="0" builtinId="0"/>
    <cellStyle name="Percent" xfId="3" builtinId="5"/>
  </cellStyles>
  <dxfs count="39">
    <dxf>
      <numFmt numFmtId="34" formatCode="_(&quot;$&quot;* #,##0.00_);_(&quot;$&quot;* \(#,##0.00\);_(&quot;$&quot;* &quot;-&quot;??_);_(@_)"/>
      <alignment horizontal="general" vertical="top" textRotation="0" indent="0" justifyLastLine="0" shrinkToFit="0" readingOrder="0"/>
    </dxf>
    <dxf>
      <alignment horizontal="general" vertical="top" textRotation="0" wrapText="1"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protection locked="0" hidden="0"/>
    </dxf>
    <dxf>
      <alignment horizontal="general" vertical="top" textRotation="0" wrapText="1"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protection locked="0" hidden="0"/>
    </dxf>
    <dxf>
      <alignment horizontal="general" vertical="top" textRotation="0" wrapText="1"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protection locked="0" hidden="0"/>
    </dxf>
    <dxf>
      <alignment horizontal="general" vertical="top" textRotation="0" wrapText="1"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protection locked="0" hidden="0"/>
    </dxf>
    <dxf>
      <alignment horizontal="general" vertical="top" textRotation="0" wrapText="1"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alignment horizontal="general" vertical="top" textRotation="0" wrapText="1"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
      <numFmt numFmtId="34" formatCode="_(&quot;$&quot;* #,##0.00_);_(&quot;$&quot;* \(#,##0.00\);_(&quot;$&quot;* &quot;-&quot;??_);_(@_)"/>
    </dxf>
    <dxf>
      <numFmt numFmtId="34" formatCode="_(&quot;$&quot;* #,##0.00_);_(&quot;$&quot;* \(#,##0.00\);_(&quot;$&quot;* &quot;-&quot;??_);_(@_)"/>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0" formatCode="General"/>
    </dxf>
    <dxf>
      <numFmt numFmtId="34" formatCode="_(&quot;$&quot;* #,##0.00_);_(&quot;$&quot;* \(#,##0.00\);_(&quot;$&quot;* &quot;-&quot;??_);_(@_)"/>
      <protection locked="1" hidden="0"/>
    </dxf>
    <dxf>
      <numFmt numFmtId="19" formatCode="m/d/yyyy"/>
    </dxf>
    <dxf>
      <alignment horizontal="general" vertical="top" textRotation="0" indent="0" justifyLastLine="0" shrinkToFit="0" readingOrder="0"/>
      <protection locked="0" hidden="0"/>
    </dxf>
    <dxf>
      <alignment horizontal="general" vertical="top" textRotation="0" wrapText="1" indent="0" justifyLastLine="0" shrinkToFit="0" readingOrder="0"/>
    </dxf>
    <dxf>
      <alignment horizontal="general" vertical="top" textRotation="0" indent="0" justifyLastLine="0" shrinkToFit="0" readingOrder="0"/>
    </dxf>
    <dxf>
      <alignment horizontal="general" vertical="top" textRotation="0" indent="0" justifyLastLine="0" shrinkToFit="0" readingOrder="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A07F7979-D646-47F7-A438-4B411E0B3DBB}" name="Table_1" displayName="Table_1" ref="A4:C5" totalsRowShown="0" dataDxfId="38">
  <autoFilter ref="A4:C5" xr:uid="{A07F7979-D646-47F7-A438-4B411E0B3DBB}"/>
  <tableColumns count="3">
    <tableColumn id="1" xr3:uid="{2112DF6C-B1E0-49BC-9C7E-04F3AF798911}" name="Line" dataDxfId="37"/>
    <tableColumn id="2" xr3:uid="{998718D7-8E96-42D0-A4A3-F391AD23E530}" name="Description" dataDxfId="36"/>
    <tableColumn id="3" xr3:uid="{14996413-1C6F-4D2E-BEB4-EF0C5F1527D0}" name="Price" dataDxfId="35" dataCellStyle="Currency"/>
  </tableColumns>
  <tableStyleInfo name="TableStyleMedium2"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980AAD3F-649F-4B22-9B34-CAABFE13E5FD}" name="Table_10" displayName="Table_10" ref="A4:C11" totalsRowShown="0" dataDxfId="3">
  <autoFilter ref="A4:C11" xr:uid="{980AAD3F-649F-4B22-9B34-CAABFE13E5FD}"/>
  <tableColumns count="3">
    <tableColumn id="1" xr3:uid="{556D7083-B68B-4526-A857-7B16D9355CE8}" name="Line" dataDxfId="2"/>
    <tableColumn id="2" xr3:uid="{146E778D-CE66-4625-9EAC-5A9227A025A5}" name="Description" dataDxfId="1"/>
    <tableColumn id="3" xr3:uid="{A7D91B90-B2C8-4A2D-9206-692402FBBEA2}" name="Price" dataDxfId="0" dataCellStyle="Currency">
      <calculatedColumnFormula array="1">Table_5[Price]</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74BA06BE-8AF1-437A-B500-195FC69DBEB9}" name="Table_2" displayName="Table_2" ref="A8:E33" totalsRowShown="0">
  <autoFilter ref="A8:E33" xr:uid="{74BA06BE-8AF1-437A-B500-195FC69DBEB9}"/>
  <tableColumns count="5">
    <tableColumn id="1" xr3:uid="{32E6785C-96C9-461D-8014-908253597F35}" name="Task No."/>
    <tableColumn id="2" xr3:uid="{CD098B02-CA3A-4CDE-86CA-7E8D9571D9C9}" name="Milestone Event"/>
    <tableColumn id="3" xr3:uid="{F5C06E4A-7924-4740-90B4-1F4A05757269}" name="Estimated Date" dataDxfId="34"/>
    <tableColumn id="4" xr3:uid="{9FCAD3C1-FCD4-42F5-B9E1-D30CE7FD0F0E}" name="Payment %" dataCellStyle="Percent"/>
    <tableColumn id="5" xr3:uid="{4B6AC544-0E57-4099-B172-C8BE32ACC1CF}" name="Payment Amount" dataDxfId="33" dataCellStyle="Currency">
      <calculatedColumnFormula array="1">Table_1[Price]*Table_2[[#This Row],[Payment %]]</calculatedColumnFormula>
    </tableColumn>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79837A93-F0FF-4783-82BB-CF93A2380390}" name="Table_3" displayName="Table_3" ref="A4:I74" totalsRowShown="0">
  <autoFilter ref="A4:I74" xr:uid="{79837A93-F0FF-4783-82BB-CF93A2380390}"/>
  <tableColumns count="9">
    <tableColumn id="3" xr3:uid="{DA3A8536-3621-4BD2-BB0D-45C34869D30C}" name="Site" dataDxfId="32"/>
    <tableColumn id="2" xr3:uid="{2C961973-AE20-403D-BB96-0A47085F7B83}" name="Lat Long" dataDxfId="31"/>
    <tableColumn id="4" xr3:uid="{FBEADD26-DC9C-4778-804D-05621766E2E6}" name="Purpose" dataDxfId="30"/>
    <tableColumn id="5" xr3:uid="{3BFF6778-11FD-4232-B1C2-520C95783669}" name="Address" dataDxfId="29"/>
    <tableColumn id="8" xr3:uid="{7EF9373C-9B80-4012-A56F-0D4693C797B0}" name="Current Radio" dataDxfId="28"/>
    <tableColumn id="1" xr3:uid="{82D46DCC-62AA-403E-A2B5-7D426309F128}" name="Proposed Radio Upgrade Model" dataDxfId="27"/>
    <tableColumn id="6" xr3:uid="{6B02BC4C-C2C3-477E-815B-744B81BDDF47}" name="Qty" dataDxfId="26"/>
    <tableColumn id="7" xr3:uid="{4DBAF507-DD4E-4B1A-B2CB-CDC69159C9B5}" name="Unit Price" dataCellStyle="Currency"/>
    <tableColumn id="9" xr3:uid="{67A6DF8D-1275-479E-905A-23E82A881DF1}" name="Extended Price" dataDxfId="25" dataCellStyle="Currency">
      <calculatedColumnFormula>Table_3[[#This Row],[Qty]]*Table_3[[#This Row],[Unit Price]]</calculatedColumnFormula>
    </tableColumn>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033BB617-E663-4E02-BBA8-4C4285AC8231}" name="Table_4" displayName="Table_4" ref="A77:D117" totalsRowShown="0">
  <autoFilter ref="A77:D117" xr:uid="{033BB617-E663-4E02-BBA8-4C4285AC8231}"/>
  <tableColumns count="4">
    <tableColumn id="1" xr3:uid="{42F6DC2D-C781-46BB-9CC4-EB40C1AC307B}" name="Labor category or other cost description"/>
    <tableColumn id="2" xr3:uid="{4338A72A-E2A1-4696-8DF4-16F09C04D74F}" name="Quantity or Hours" dataCellStyle="Comma"/>
    <tableColumn id="3" xr3:uid="{4AB989B6-D863-45C4-9B45-617A2A301B6C}" name="Unit Price" dataCellStyle="Currency"/>
    <tableColumn id="4" xr3:uid="{B9E5F712-FB7C-46AB-8105-3AA29C113BF8}" name="Extended Price" dataDxfId="24" dataCellStyle="Currency">
      <calculatedColumnFormula>Table_4[[#This Row],[Quantity or Hours]]*Table_4[[#This Row],[Unit Price]]</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A66CDE0F-0667-4CDA-859D-995B1DD6831A}" name="Table_5" displayName="Table_5" ref="A120:C121" totalsRowShown="0" dataDxfId="23">
  <autoFilter ref="A120:C121" xr:uid="{A66CDE0F-0667-4CDA-859D-995B1DD6831A}"/>
  <tableColumns count="3">
    <tableColumn id="1" xr3:uid="{89DB6058-FE25-42EE-8A61-A7CE9C7666FB}" name="Line" dataDxfId="22"/>
    <tableColumn id="2" xr3:uid="{DFC7259B-AF34-4ACF-9358-075257AF6A1E}" name="Description" dataDxfId="21"/>
    <tableColumn id="3" xr3:uid="{529A2978-5F5C-4152-9E54-999E4EDB7519}" name="Price" dataDxfId="20" dataCellStyle="Currency">
      <calculatedColumnFormula>SUM(D117,I74)</calculatedColumnFormula>
    </tableColumn>
  </tableColumns>
  <tableStyleInfo name="TableStyleMedium2"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1F3881E6-251A-4047-9B27-8C48C3E9D798}" name="Table_6" displayName="Table_6" ref="A4:C5" totalsRowShown="0" dataDxfId="19">
  <autoFilter ref="A4:C5" xr:uid="{A07F7979-D646-47F7-A438-4B411E0B3DBB}"/>
  <tableColumns count="3">
    <tableColumn id="1" xr3:uid="{2743F33E-7C3C-48ED-B925-CF429CE6C479}" name="Line" dataDxfId="18"/>
    <tableColumn id="2" xr3:uid="{F84680B7-496C-48A6-83C1-FEF919CBDA58}" name="Description" dataDxfId="17"/>
    <tableColumn id="3" xr3:uid="{9C574FE9-889F-4015-B322-C74BF9585E64}" name="Price" dataDxfId="16" dataCellStyle="Currency"/>
  </tableColumns>
  <tableStyleInfo name="TableStyleMedium2"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D7027D0A-828B-4A7D-A2D0-1A85B6F8901B}" name="Table_7" displayName="Table_7" ref="A8:C9" totalsRowShown="0" dataDxfId="15">
  <autoFilter ref="A8:C9" xr:uid="{D7027D0A-828B-4A7D-A2D0-1A85B6F8901B}"/>
  <tableColumns count="3">
    <tableColumn id="1" xr3:uid="{25AFA317-3268-4094-B2C6-37AEBBEB9D32}" name="Line" dataDxfId="14"/>
    <tableColumn id="2" xr3:uid="{2239F2C1-4CE6-4ACA-8539-A0B746EB9134}" name="Description" dataDxfId="13"/>
    <tableColumn id="3" xr3:uid="{DB591DBD-E0EF-4F30-A3BA-B65D706AD16B}" name="Price" dataDxfId="12" dataCellStyle="Currency"/>
  </tableColumns>
  <tableStyleInfo name="TableStyleMedium2"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2CE927B3-F2B0-48DC-BA37-2EA093C948ED}" name="Table_8" displayName="Table_8" ref="A12:C13" totalsRowShown="0" dataDxfId="11">
  <autoFilter ref="A12:C13" xr:uid="{2CE927B3-F2B0-48DC-BA37-2EA093C948ED}"/>
  <tableColumns count="3">
    <tableColumn id="1" xr3:uid="{D2F4C003-1C38-4764-9677-E76B80663721}" name="Line" dataDxfId="10"/>
    <tableColumn id="2" xr3:uid="{FE14B4E0-148C-408E-A279-13E0C79B302A}" name="Description" dataDxfId="9"/>
    <tableColumn id="3" xr3:uid="{1DC1FA69-C05B-40FC-A71C-51044C1D285F}" name="Price" dataDxfId="8" dataCellStyle="Currency"/>
  </tableColumns>
  <tableStyleInfo name="TableStyleMedium2"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05CD9C09-12A0-4490-A400-0A852721792D}" name="Table_9" displayName="Table_9" ref="A16:C17" totalsRowShown="0" dataDxfId="7">
  <autoFilter ref="A16:C17" xr:uid="{05CD9C09-12A0-4490-A400-0A852721792D}"/>
  <tableColumns count="3">
    <tableColumn id="1" xr3:uid="{E371E997-8D62-41B5-8D35-32ACCE1D0EDD}" name="Line" dataDxfId="6"/>
    <tableColumn id="2" xr3:uid="{91EF4D61-47DD-477C-ACC0-A0C05CB06165}" name="Description" dataDxfId="5"/>
    <tableColumn id="3" xr3:uid="{D3AF9DF1-FCA2-433D-AAE4-4255AB11923A}" name="Price" dataDxfId="4" dataCellStyle="Currency"/>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table" Target="../tables/table1.xml"/></Relationships>
</file>

<file path=xl/worksheets/_rels/sheet3.xml.rels><?xml version="1.0" encoding="UTF-8" standalone="yes"?>
<Relationships xmlns="http://schemas.openxmlformats.org/package/2006/relationships"><Relationship Id="rId3" Type="http://schemas.openxmlformats.org/officeDocument/2006/relationships/table" Target="../tables/table5.xml"/><Relationship Id="rId2" Type="http://schemas.openxmlformats.org/officeDocument/2006/relationships/table" Target="../tables/table4.xml"/><Relationship Id="rId1" Type="http://schemas.openxmlformats.org/officeDocument/2006/relationships/table" Target="../tables/table3.xml"/></Relationships>
</file>

<file path=xl/worksheets/_rels/sheet4.xml.rels><?xml version="1.0" encoding="UTF-8" standalone="yes"?>
<Relationships xmlns="http://schemas.openxmlformats.org/package/2006/relationships"><Relationship Id="rId3" Type="http://schemas.openxmlformats.org/officeDocument/2006/relationships/table" Target="../tables/table8.xml"/><Relationship Id="rId2" Type="http://schemas.openxmlformats.org/officeDocument/2006/relationships/table" Target="../tables/table7.xml"/><Relationship Id="rId1" Type="http://schemas.openxmlformats.org/officeDocument/2006/relationships/table" Target="../tables/table6.xml"/><Relationship Id="rId4" Type="http://schemas.openxmlformats.org/officeDocument/2006/relationships/table" Target="../tables/table9.xml"/></Relationships>
</file>

<file path=xl/worksheets/_rels/sheet5.xml.rels><?xml version="1.0" encoding="UTF-8" standalone="yes"?>
<Relationships xmlns="http://schemas.openxmlformats.org/package/2006/relationships"><Relationship Id="rId1" Type="http://schemas.openxmlformats.org/officeDocument/2006/relationships/table" Target="../tables/table10.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71426E-A290-4223-9B5D-B2C6DCF45B0E}">
  <dimension ref="A1:A2"/>
  <sheetViews>
    <sheetView tabSelected="1" zoomScale="85" zoomScaleNormal="85" workbookViewId="0">
      <selection activeCell="A2" sqref="A2"/>
    </sheetView>
  </sheetViews>
  <sheetFormatPr defaultColWidth="0" defaultRowHeight="15" zeroHeight="1" x14ac:dyDescent="0.25"/>
  <cols>
    <col min="1" max="1" width="64.85546875" customWidth="1"/>
    <col min="2" max="16384" width="9.140625" hidden="1"/>
  </cols>
  <sheetData>
    <row r="1" spans="1:1" x14ac:dyDescent="0.25">
      <c r="A1" s="5" t="s">
        <v>246</v>
      </c>
    </row>
    <row r="2" spans="1:1" x14ac:dyDescent="0.25">
      <c r="A2" s="10"/>
    </row>
  </sheetData>
  <sheetProtection sheet="1" objects="1" scenarios="1"/>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C16BADE-8E35-4C28-AFC8-0AF7ADFE2455}">
  <dimension ref="A1:E33"/>
  <sheetViews>
    <sheetView showGridLines="0" zoomScale="85" zoomScaleNormal="85" workbookViewId="0">
      <selection activeCell="D4" sqref="D4"/>
    </sheetView>
  </sheetViews>
  <sheetFormatPr defaultColWidth="0" defaultRowHeight="15" zeroHeight="1" x14ac:dyDescent="0.25"/>
  <cols>
    <col min="1" max="1" width="11.140625" customWidth="1"/>
    <col min="2" max="2" width="52.42578125" customWidth="1"/>
    <col min="3" max="3" width="16.140625" customWidth="1"/>
    <col min="4" max="4" width="15" customWidth="1"/>
    <col min="5" max="5" width="17.5703125" customWidth="1"/>
    <col min="6" max="16384" width="8.85546875" hidden="1"/>
  </cols>
  <sheetData>
    <row r="1" spans="1:5" x14ac:dyDescent="0.25">
      <c r="A1" s="23" t="str">
        <f>IF(ISTEXT('Vendor Name'!A2),'Vendor Name'!A2,"")</f>
        <v/>
      </c>
      <c r="B1" s="24"/>
      <c r="C1" s="24"/>
      <c r="D1" s="24"/>
      <c r="E1" s="25"/>
    </row>
    <row r="2" spans="1:5" x14ac:dyDescent="0.25"/>
    <row r="3" spans="1:5" x14ac:dyDescent="0.25">
      <c r="A3" s="6" t="s">
        <v>207</v>
      </c>
    </row>
    <row r="4" spans="1:5" x14ac:dyDescent="0.25">
      <c r="A4" t="s">
        <v>196</v>
      </c>
      <c r="B4" t="s">
        <v>197</v>
      </c>
      <c r="C4" t="s">
        <v>198</v>
      </c>
    </row>
    <row r="5" spans="1:5" ht="75" x14ac:dyDescent="0.25">
      <c r="A5" s="2" t="s">
        <v>199</v>
      </c>
      <c r="B5" s="3" t="s">
        <v>200</v>
      </c>
      <c r="C5" s="9"/>
    </row>
    <row r="6" spans="1:5" x14ac:dyDescent="0.25"/>
    <row r="7" spans="1:5" x14ac:dyDescent="0.25">
      <c r="A7" s="5" t="s">
        <v>206</v>
      </c>
    </row>
    <row r="8" spans="1:5" x14ac:dyDescent="0.25">
      <c r="A8" t="s">
        <v>201</v>
      </c>
      <c r="B8" t="s">
        <v>202</v>
      </c>
      <c r="C8" t="s">
        <v>203</v>
      </c>
      <c r="D8" t="s">
        <v>204</v>
      </c>
      <c r="E8" t="s">
        <v>205</v>
      </c>
    </row>
    <row r="9" spans="1:5" x14ac:dyDescent="0.25">
      <c r="A9" s="10"/>
      <c r="B9" s="10"/>
      <c r="C9" s="11"/>
      <c r="D9" s="13"/>
      <c r="E9" s="17" cm="1">
        <f t="array" ref="E9">Table_1[Price]*Table_2[[#This Row],[Payment %]]</f>
        <v>0</v>
      </c>
    </row>
    <row r="10" spans="1:5" x14ac:dyDescent="0.25">
      <c r="A10" s="10"/>
      <c r="B10" s="10"/>
      <c r="C10" s="11"/>
      <c r="D10" s="13"/>
      <c r="E10" s="17" cm="1">
        <f t="array" ref="E10">Table_1[Price]*Table_2[[#This Row],[Payment %]]</f>
        <v>0</v>
      </c>
    </row>
    <row r="11" spans="1:5" x14ac:dyDescent="0.25">
      <c r="A11" s="10"/>
      <c r="B11" s="10"/>
      <c r="C11" s="11"/>
      <c r="D11" s="13"/>
      <c r="E11" s="17" cm="1">
        <f t="array" ref="E11">Table_1[Price]*Table_2[[#This Row],[Payment %]]</f>
        <v>0</v>
      </c>
    </row>
    <row r="12" spans="1:5" x14ac:dyDescent="0.25">
      <c r="A12" s="10"/>
      <c r="B12" s="10"/>
      <c r="C12" s="11"/>
      <c r="D12" s="13"/>
      <c r="E12" s="17" cm="1">
        <f t="array" ref="E12">Table_1[Price]*Table_2[[#This Row],[Payment %]]</f>
        <v>0</v>
      </c>
    </row>
    <row r="13" spans="1:5" x14ac:dyDescent="0.25">
      <c r="A13" s="10"/>
      <c r="B13" s="10"/>
      <c r="C13" s="11"/>
      <c r="D13" s="13"/>
      <c r="E13" s="17" cm="1">
        <f t="array" ref="E13">Table_1[Price]*Table_2[[#This Row],[Payment %]]</f>
        <v>0</v>
      </c>
    </row>
    <row r="14" spans="1:5" x14ac:dyDescent="0.25">
      <c r="A14" s="10"/>
      <c r="B14" s="10"/>
      <c r="C14" s="11"/>
      <c r="D14" s="13"/>
      <c r="E14" s="17" cm="1">
        <f t="array" ref="E14">Table_1[Price]*Table_2[[#This Row],[Payment %]]</f>
        <v>0</v>
      </c>
    </row>
    <row r="15" spans="1:5" x14ac:dyDescent="0.25">
      <c r="A15" s="10"/>
      <c r="B15" s="10"/>
      <c r="C15" s="11"/>
      <c r="D15" s="13"/>
      <c r="E15" s="17" cm="1">
        <f t="array" ref="E15">Table_1[Price]*Table_2[[#This Row],[Payment %]]</f>
        <v>0</v>
      </c>
    </row>
    <row r="16" spans="1:5" x14ac:dyDescent="0.25">
      <c r="A16" s="10"/>
      <c r="B16" s="10"/>
      <c r="C16" s="11"/>
      <c r="D16" s="13"/>
      <c r="E16" s="17" cm="1">
        <f t="array" ref="E16">Table_1[Price]*Table_2[[#This Row],[Payment %]]</f>
        <v>0</v>
      </c>
    </row>
    <row r="17" spans="1:5" x14ac:dyDescent="0.25">
      <c r="A17" s="10"/>
      <c r="B17" s="10"/>
      <c r="C17" s="11"/>
      <c r="D17" s="13"/>
      <c r="E17" s="17" cm="1">
        <f t="array" ref="E17">Table_1[Price]*Table_2[[#This Row],[Payment %]]</f>
        <v>0</v>
      </c>
    </row>
    <row r="18" spans="1:5" x14ac:dyDescent="0.25">
      <c r="A18" s="10"/>
      <c r="B18" s="10"/>
      <c r="C18" s="11"/>
      <c r="D18" s="13"/>
      <c r="E18" s="17" cm="1">
        <f t="array" ref="E18">Table_1[Price]*Table_2[[#This Row],[Payment %]]</f>
        <v>0</v>
      </c>
    </row>
    <row r="19" spans="1:5" x14ac:dyDescent="0.25">
      <c r="A19" s="10"/>
      <c r="B19" s="10"/>
      <c r="C19" s="11"/>
      <c r="D19" s="13"/>
      <c r="E19" s="17" cm="1">
        <f t="array" ref="E19">Table_1[Price]*Table_2[[#This Row],[Payment %]]</f>
        <v>0</v>
      </c>
    </row>
    <row r="20" spans="1:5" x14ac:dyDescent="0.25">
      <c r="A20" s="10"/>
      <c r="B20" s="10"/>
      <c r="C20" s="11"/>
      <c r="D20" s="13"/>
      <c r="E20" s="17" cm="1">
        <f t="array" ref="E20">Table_1[Price]*Table_2[[#This Row],[Payment %]]</f>
        <v>0</v>
      </c>
    </row>
    <row r="21" spans="1:5" x14ac:dyDescent="0.25">
      <c r="A21" s="10"/>
      <c r="B21" s="10"/>
      <c r="C21" s="11"/>
      <c r="D21" s="13"/>
      <c r="E21" s="17" cm="1">
        <f t="array" ref="E21">Table_1[Price]*Table_2[[#This Row],[Payment %]]</f>
        <v>0</v>
      </c>
    </row>
    <row r="22" spans="1:5" x14ac:dyDescent="0.25">
      <c r="A22" s="10"/>
      <c r="B22" s="10"/>
      <c r="C22" s="11"/>
      <c r="D22" s="13"/>
      <c r="E22" s="17" cm="1">
        <f t="array" ref="E22">Table_1[Price]*Table_2[[#This Row],[Payment %]]</f>
        <v>0</v>
      </c>
    </row>
    <row r="23" spans="1:5" x14ac:dyDescent="0.25">
      <c r="A23" s="10"/>
      <c r="B23" s="10"/>
      <c r="C23" s="11"/>
      <c r="D23" s="13"/>
      <c r="E23" s="17" cm="1">
        <f t="array" ref="E23">Table_1[Price]*Table_2[[#This Row],[Payment %]]</f>
        <v>0</v>
      </c>
    </row>
    <row r="24" spans="1:5" x14ac:dyDescent="0.25">
      <c r="A24" s="10"/>
      <c r="B24" s="10"/>
      <c r="C24" s="11"/>
      <c r="D24" s="13"/>
      <c r="E24" s="17" cm="1">
        <f t="array" ref="E24">Table_1[Price]*Table_2[[#This Row],[Payment %]]</f>
        <v>0</v>
      </c>
    </row>
    <row r="25" spans="1:5" x14ac:dyDescent="0.25">
      <c r="A25" s="10"/>
      <c r="B25" s="10"/>
      <c r="C25" s="11"/>
      <c r="D25" s="13"/>
      <c r="E25" s="17" cm="1">
        <f t="array" ref="E25">Table_1[Price]*Table_2[[#This Row],[Payment %]]</f>
        <v>0</v>
      </c>
    </row>
    <row r="26" spans="1:5" x14ac:dyDescent="0.25">
      <c r="A26" s="10"/>
      <c r="B26" s="10"/>
      <c r="C26" s="11"/>
      <c r="D26" s="13"/>
      <c r="E26" s="17" cm="1">
        <f t="array" ref="E26">Table_1[Price]*Table_2[[#This Row],[Payment %]]</f>
        <v>0</v>
      </c>
    </row>
    <row r="27" spans="1:5" x14ac:dyDescent="0.25">
      <c r="A27" s="10"/>
      <c r="B27" s="10"/>
      <c r="C27" s="11"/>
      <c r="D27" s="13"/>
      <c r="E27" s="17" cm="1">
        <f t="array" ref="E27">Table_1[Price]*Table_2[[#This Row],[Payment %]]</f>
        <v>0</v>
      </c>
    </row>
    <row r="28" spans="1:5" x14ac:dyDescent="0.25">
      <c r="A28" s="10"/>
      <c r="B28" s="10"/>
      <c r="C28" s="11"/>
      <c r="D28" s="13"/>
      <c r="E28" s="17" cm="1">
        <f t="array" ref="E28">Table_1[Price]*Table_2[[#This Row],[Payment %]]</f>
        <v>0</v>
      </c>
    </row>
    <row r="29" spans="1:5" x14ac:dyDescent="0.25">
      <c r="A29" s="10"/>
      <c r="B29" s="10"/>
      <c r="C29" s="11"/>
      <c r="D29" s="13"/>
      <c r="E29" s="17" cm="1">
        <f t="array" ref="E29">Table_1[Price]*Table_2[[#This Row],[Payment %]]</f>
        <v>0</v>
      </c>
    </row>
    <row r="30" spans="1:5" x14ac:dyDescent="0.25">
      <c r="A30" s="10"/>
      <c r="B30" s="10"/>
      <c r="C30" s="11"/>
      <c r="D30" s="13"/>
      <c r="E30" s="17" cm="1">
        <f t="array" ref="E30">Table_1[Price]*Table_2[[#This Row],[Payment %]]</f>
        <v>0</v>
      </c>
    </row>
    <row r="31" spans="1:5" x14ac:dyDescent="0.25">
      <c r="A31" s="10"/>
      <c r="B31" s="10"/>
      <c r="C31" s="11"/>
      <c r="D31" s="13"/>
      <c r="E31" s="17" cm="1">
        <f t="array" ref="E31">Table_1[Price]*Table_2[[#This Row],[Payment %]]</f>
        <v>0</v>
      </c>
    </row>
    <row r="32" spans="1:5" x14ac:dyDescent="0.25">
      <c r="A32" s="10"/>
      <c r="B32" s="10"/>
      <c r="C32" s="11"/>
      <c r="D32" s="13"/>
      <c r="E32" s="17" cm="1">
        <f t="array" ref="E32">Table_1[Price]*Table_2[[#This Row],[Payment %]]</f>
        <v>0</v>
      </c>
    </row>
    <row r="33" spans="2:5" x14ac:dyDescent="0.25">
      <c r="B33" s="5" t="s">
        <v>222</v>
      </c>
      <c r="C33" s="12"/>
      <c r="D33" s="14"/>
      <c r="E33" s="18">
        <f>SUM(E9:E32)</f>
        <v>0</v>
      </c>
    </row>
  </sheetData>
  <sheetProtection sheet="1" objects="1" scenarios="1"/>
  <mergeCells count="1">
    <mergeCell ref="A1:E1"/>
  </mergeCells>
  <pageMargins left="0.7" right="0.7" top="0.75" bottom="0.75" header="0.3" footer="0.3"/>
  <tableParts count="2">
    <tablePart r:id="rId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C9F3B3-93D6-4E64-A6A9-E04840DD8F95}">
  <dimension ref="A1:I122"/>
  <sheetViews>
    <sheetView showGridLines="0" zoomScale="85" zoomScaleNormal="85" workbookViewId="0">
      <selection sqref="A1:I1"/>
    </sheetView>
  </sheetViews>
  <sheetFormatPr defaultColWidth="0" defaultRowHeight="15" zeroHeight="1" x14ac:dyDescent="0.25"/>
  <cols>
    <col min="1" max="1" width="53.85546875" customWidth="1"/>
    <col min="2" max="2" width="33" customWidth="1"/>
    <col min="3" max="3" width="21.85546875" bestFit="1" customWidth="1"/>
    <col min="4" max="4" width="32.140625" bestFit="1" customWidth="1"/>
    <col min="5" max="5" width="37.7109375" bestFit="1" customWidth="1"/>
    <col min="6" max="6" width="39" customWidth="1"/>
    <col min="7" max="7" width="10" customWidth="1"/>
    <col min="8" max="8" width="15.28515625" customWidth="1"/>
    <col min="9" max="9" width="25.5703125" customWidth="1"/>
    <col min="10" max="16384" width="9.140625" hidden="1"/>
  </cols>
  <sheetData>
    <row r="1" spans="1:9" x14ac:dyDescent="0.25">
      <c r="A1" s="23" t="str">
        <f>IF(ISTEXT('Vendor Name'!A2),'Vendor Name'!A2,"")</f>
        <v/>
      </c>
      <c r="B1" s="24"/>
      <c r="C1" s="24"/>
      <c r="D1" s="24"/>
      <c r="E1" s="24"/>
      <c r="F1" s="24"/>
      <c r="G1" s="24"/>
      <c r="H1" s="24"/>
      <c r="I1" s="25"/>
    </row>
    <row r="2" spans="1:9" x14ac:dyDescent="0.25"/>
    <row r="3" spans="1:9" x14ac:dyDescent="0.25">
      <c r="A3" s="6" t="s">
        <v>223</v>
      </c>
    </row>
    <row r="4" spans="1:9" x14ac:dyDescent="0.25">
      <c r="A4" t="s">
        <v>61</v>
      </c>
      <c r="B4" t="s">
        <v>0</v>
      </c>
      <c r="C4" t="s">
        <v>62</v>
      </c>
      <c r="D4" t="s">
        <v>63</v>
      </c>
      <c r="E4" t="s">
        <v>208</v>
      </c>
      <c r="F4" t="s">
        <v>216</v>
      </c>
      <c r="G4" t="s">
        <v>213</v>
      </c>
      <c r="H4" t="s">
        <v>214</v>
      </c>
      <c r="I4" t="s">
        <v>215</v>
      </c>
    </row>
    <row r="5" spans="1:9" x14ac:dyDescent="0.25">
      <c r="A5" t="s">
        <v>241</v>
      </c>
      <c r="C5" t="s">
        <v>240</v>
      </c>
      <c r="D5" t="s">
        <v>209</v>
      </c>
      <c r="E5" t="s">
        <v>243</v>
      </c>
      <c r="F5" s="10"/>
      <c r="G5">
        <v>1</v>
      </c>
      <c r="H5" s="15"/>
      <c r="I5" s="16">
        <f>Table_3[[#This Row],[Qty]]*Table_3[[#This Row],[Unit Price]]</f>
        <v>0</v>
      </c>
    </row>
    <row r="6" spans="1:9" x14ac:dyDescent="0.25">
      <c r="A6" t="s">
        <v>241</v>
      </c>
      <c r="C6" t="s">
        <v>212</v>
      </c>
      <c r="D6" t="s">
        <v>209</v>
      </c>
      <c r="E6" t="s">
        <v>156</v>
      </c>
      <c r="F6" s="10"/>
      <c r="G6">
        <v>1</v>
      </c>
      <c r="H6" s="15"/>
      <c r="I6" s="16">
        <f>Table_3[[#This Row],[Qty]]*Table_3[[#This Row],[Unit Price]]</f>
        <v>0</v>
      </c>
    </row>
    <row r="7" spans="1:9" x14ac:dyDescent="0.25">
      <c r="A7" t="s">
        <v>244</v>
      </c>
      <c r="C7" t="s">
        <v>240</v>
      </c>
      <c r="D7" t="s">
        <v>211</v>
      </c>
      <c r="E7" t="s">
        <v>243</v>
      </c>
      <c r="F7" s="10"/>
      <c r="G7">
        <v>1</v>
      </c>
      <c r="H7" s="15"/>
      <c r="I7" s="16">
        <f>Table_3[[#This Row],[Qty]]*Table_3[[#This Row],[Unit Price]]</f>
        <v>0</v>
      </c>
    </row>
    <row r="8" spans="1:9" x14ac:dyDescent="0.25">
      <c r="A8" t="s">
        <v>244</v>
      </c>
      <c r="C8" t="s">
        <v>212</v>
      </c>
      <c r="D8" t="s">
        <v>211</v>
      </c>
      <c r="E8" t="s">
        <v>156</v>
      </c>
      <c r="F8" s="10"/>
      <c r="G8">
        <v>1</v>
      </c>
      <c r="H8" s="15"/>
      <c r="I8" s="16">
        <f>Table_3[[#This Row],[Qty]]*Table_3[[#This Row],[Unit Price]]</f>
        <v>0</v>
      </c>
    </row>
    <row r="9" spans="1:9" x14ac:dyDescent="0.25">
      <c r="A9" t="s">
        <v>245</v>
      </c>
      <c r="C9" t="s">
        <v>240</v>
      </c>
      <c r="D9" t="s">
        <v>211</v>
      </c>
      <c r="E9" t="s">
        <v>100</v>
      </c>
      <c r="F9" s="10"/>
      <c r="G9">
        <v>1</v>
      </c>
      <c r="H9" s="15"/>
      <c r="I9" s="16">
        <f>Table_3[[#This Row],[Qty]]*Table_3[[#This Row],[Unit Price]]</f>
        <v>0</v>
      </c>
    </row>
    <row r="10" spans="1:9" x14ac:dyDescent="0.25">
      <c r="A10" t="s">
        <v>245</v>
      </c>
      <c r="C10" t="s">
        <v>212</v>
      </c>
      <c r="D10" t="s">
        <v>211</v>
      </c>
      <c r="E10" t="s">
        <v>156</v>
      </c>
      <c r="F10" s="10"/>
      <c r="G10">
        <v>1</v>
      </c>
      <c r="H10" s="15"/>
      <c r="I10" s="16">
        <f>Table_3[[#This Row],[Qty]]*Table_3[[#This Row],[Unit Price]]</f>
        <v>0</v>
      </c>
    </row>
    <row r="11" spans="1:9" x14ac:dyDescent="0.25">
      <c r="A11" t="s">
        <v>64</v>
      </c>
      <c r="B11" t="s">
        <v>1</v>
      </c>
      <c r="C11" t="s">
        <v>65</v>
      </c>
      <c r="D11" t="s">
        <v>66</v>
      </c>
      <c r="E11" t="s">
        <v>67</v>
      </c>
      <c r="F11" s="10"/>
      <c r="G11">
        <v>1</v>
      </c>
      <c r="H11" s="15"/>
      <c r="I11" s="16">
        <f>Table_3[[#This Row],[Qty]]*Table_3[[#This Row],[Unit Price]]</f>
        <v>0</v>
      </c>
    </row>
    <row r="12" spans="1:9" x14ac:dyDescent="0.25">
      <c r="A12" t="s">
        <v>68</v>
      </c>
      <c r="B12" t="s">
        <v>2</v>
      </c>
      <c r="C12" t="s">
        <v>65</v>
      </c>
      <c r="D12" t="s">
        <v>69</v>
      </c>
      <c r="E12" s="1" t="s">
        <v>210</v>
      </c>
      <c r="F12" s="10"/>
      <c r="G12">
        <v>1</v>
      </c>
      <c r="H12" s="15"/>
      <c r="I12" s="16">
        <f>Table_3[[#This Row],[Qty]]*Table_3[[#This Row],[Unit Price]]</f>
        <v>0</v>
      </c>
    </row>
    <row r="13" spans="1:9" x14ac:dyDescent="0.25">
      <c r="A13" t="s">
        <v>70</v>
      </c>
      <c r="B13" t="s">
        <v>3</v>
      </c>
      <c r="C13" t="s">
        <v>65</v>
      </c>
      <c r="D13" t="s">
        <v>71</v>
      </c>
      <c r="E13" t="s">
        <v>72</v>
      </c>
      <c r="F13" s="10"/>
      <c r="G13">
        <v>1</v>
      </c>
      <c r="H13" s="15"/>
      <c r="I13" s="16">
        <f>Table_3[[#This Row],[Qty]]*Table_3[[#This Row],[Unit Price]]</f>
        <v>0</v>
      </c>
    </row>
    <row r="14" spans="1:9" x14ac:dyDescent="0.25">
      <c r="A14" t="s">
        <v>73</v>
      </c>
      <c r="B14" t="s">
        <v>4</v>
      </c>
      <c r="C14" t="s">
        <v>65</v>
      </c>
      <c r="D14" t="s">
        <v>74</v>
      </c>
      <c r="E14" s="1" t="s">
        <v>210</v>
      </c>
      <c r="F14" s="10"/>
      <c r="G14">
        <v>1</v>
      </c>
      <c r="H14" s="15"/>
      <c r="I14" s="16">
        <f>Table_3[[#This Row],[Qty]]*Table_3[[#This Row],[Unit Price]]</f>
        <v>0</v>
      </c>
    </row>
    <row r="15" spans="1:9" x14ac:dyDescent="0.25">
      <c r="A15" t="s">
        <v>75</v>
      </c>
      <c r="B15" t="s">
        <v>5</v>
      </c>
      <c r="C15" t="s">
        <v>65</v>
      </c>
      <c r="D15" t="s">
        <v>76</v>
      </c>
      <c r="E15" t="s">
        <v>77</v>
      </c>
      <c r="F15" s="10"/>
      <c r="G15">
        <v>1</v>
      </c>
      <c r="H15" s="15"/>
      <c r="I15" s="16">
        <f>Table_3[[#This Row],[Qty]]*Table_3[[#This Row],[Unit Price]]</f>
        <v>0</v>
      </c>
    </row>
    <row r="16" spans="1:9" x14ac:dyDescent="0.25">
      <c r="A16" t="s">
        <v>78</v>
      </c>
      <c r="B16" t="s">
        <v>6</v>
      </c>
      <c r="C16" t="s">
        <v>65</v>
      </c>
      <c r="D16" t="s">
        <v>79</v>
      </c>
      <c r="E16" t="s">
        <v>72</v>
      </c>
      <c r="F16" s="10"/>
      <c r="G16">
        <v>1</v>
      </c>
      <c r="H16" s="15"/>
      <c r="I16" s="16">
        <f>Table_3[[#This Row],[Qty]]*Table_3[[#This Row],[Unit Price]]</f>
        <v>0</v>
      </c>
    </row>
    <row r="17" spans="1:9" x14ac:dyDescent="0.25">
      <c r="A17" t="s">
        <v>80</v>
      </c>
      <c r="B17" t="s">
        <v>7</v>
      </c>
      <c r="C17" t="s">
        <v>65</v>
      </c>
      <c r="D17" t="s">
        <v>81</v>
      </c>
      <c r="E17" t="s">
        <v>72</v>
      </c>
      <c r="F17" s="10"/>
      <c r="G17">
        <v>1</v>
      </c>
      <c r="H17" s="15"/>
      <c r="I17" s="16">
        <f>Table_3[[#This Row],[Qty]]*Table_3[[#This Row],[Unit Price]]</f>
        <v>0</v>
      </c>
    </row>
    <row r="18" spans="1:9" x14ac:dyDescent="0.25">
      <c r="A18" t="s">
        <v>82</v>
      </c>
      <c r="B18" t="s">
        <v>8</v>
      </c>
      <c r="C18" t="s">
        <v>83</v>
      </c>
      <c r="D18" t="s">
        <v>84</v>
      </c>
      <c r="E18" t="s">
        <v>67</v>
      </c>
      <c r="F18" s="10"/>
      <c r="G18">
        <v>1</v>
      </c>
      <c r="H18" s="15"/>
      <c r="I18" s="16">
        <f>Table_3[[#This Row],[Qty]]*Table_3[[#This Row],[Unit Price]]</f>
        <v>0</v>
      </c>
    </row>
    <row r="19" spans="1:9" x14ac:dyDescent="0.25">
      <c r="A19" t="s">
        <v>85</v>
      </c>
      <c r="B19" t="s">
        <v>9</v>
      </c>
      <c r="C19" t="s">
        <v>83</v>
      </c>
      <c r="D19" t="s">
        <v>86</v>
      </c>
      <c r="E19" t="s">
        <v>87</v>
      </c>
      <c r="F19" s="10"/>
      <c r="G19">
        <v>1</v>
      </c>
      <c r="H19" s="15"/>
      <c r="I19" s="16">
        <f>Table_3[[#This Row],[Qty]]*Table_3[[#This Row],[Unit Price]]</f>
        <v>0</v>
      </c>
    </row>
    <row r="20" spans="1:9" x14ac:dyDescent="0.25">
      <c r="A20" t="s">
        <v>88</v>
      </c>
      <c r="B20" t="s">
        <v>10</v>
      </c>
      <c r="C20" t="s">
        <v>89</v>
      </c>
      <c r="D20" t="s">
        <v>90</v>
      </c>
      <c r="E20" t="s">
        <v>67</v>
      </c>
      <c r="F20" s="10"/>
      <c r="G20">
        <v>1</v>
      </c>
      <c r="H20" s="15"/>
      <c r="I20" s="16">
        <f>Table_3[[#This Row],[Qty]]*Table_3[[#This Row],[Unit Price]]</f>
        <v>0</v>
      </c>
    </row>
    <row r="21" spans="1:9" x14ac:dyDescent="0.25">
      <c r="A21" t="s">
        <v>91</v>
      </c>
      <c r="B21" t="s">
        <v>11</v>
      </c>
      <c r="C21" t="s">
        <v>89</v>
      </c>
      <c r="D21" t="s">
        <v>92</v>
      </c>
      <c r="E21" t="s">
        <v>67</v>
      </c>
      <c r="F21" s="10"/>
      <c r="G21">
        <v>1</v>
      </c>
      <c r="H21" s="15"/>
      <c r="I21" s="16">
        <f>Table_3[[#This Row],[Qty]]*Table_3[[#This Row],[Unit Price]]</f>
        <v>0</v>
      </c>
    </row>
    <row r="22" spans="1:9" x14ac:dyDescent="0.25">
      <c r="A22" t="s">
        <v>93</v>
      </c>
      <c r="B22" t="s">
        <v>12</v>
      </c>
      <c r="C22" t="s">
        <v>89</v>
      </c>
      <c r="D22" t="s">
        <v>94</v>
      </c>
      <c r="E22" t="s">
        <v>95</v>
      </c>
      <c r="F22" s="10"/>
      <c r="G22">
        <v>1</v>
      </c>
      <c r="H22" s="15"/>
      <c r="I22" s="16">
        <f>Table_3[[#This Row],[Qty]]*Table_3[[#This Row],[Unit Price]]</f>
        <v>0</v>
      </c>
    </row>
    <row r="23" spans="1:9" x14ac:dyDescent="0.25">
      <c r="A23" t="s">
        <v>96</v>
      </c>
      <c r="B23" t="s">
        <v>13</v>
      </c>
      <c r="C23" t="s">
        <v>89</v>
      </c>
      <c r="D23" t="s">
        <v>97</v>
      </c>
      <c r="E23" t="s">
        <v>98</v>
      </c>
      <c r="F23" s="10"/>
      <c r="G23">
        <v>1</v>
      </c>
      <c r="H23" s="15"/>
      <c r="I23" s="16">
        <f>Table_3[[#This Row],[Qty]]*Table_3[[#This Row],[Unit Price]]</f>
        <v>0</v>
      </c>
    </row>
    <row r="24" spans="1:9" x14ac:dyDescent="0.25">
      <c r="A24" t="s">
        <v>242</v>
      </c>
      <c r="B24" t="s">
        <v>14</v>
      </c>
      <c r="C24" t="s">
        <v>99</v>
      </c>
      <c r="D24" t="s">
        <v>195</v>
      </c>
      <c r="E24" t="s">
        <v>100</v>
      </c>
      <c r="F24" s="10"/>
      <c r="G24">
        <v>1</v>
      </c>
      <c r="H24" s="15"/>
      <c r="I24" s="16">
        <f>Table_3[[#This Row],[Qty]]*Table_3[[#This Row],[Unit Price]]</f>
        <v>0</v>
      </c>
    </row>
    <row r="25" spans="1:9" x14ac:dyDescent="0.25">
      <c r="A25" t="s">
        <v>242</v>
      </c>
      <c r="B25" t="s">
        <v>14</v>
      </c>
      <c r="C25" t="s">
        <v>212</v>
      </c>
      <c r="D25" t="s">
        <v>195</v>
      </c>
      <c r="E25" t="s">
        <v>156</v>
      </c>
      <c r="F25" s="10"/>
      <c r="G25">
        <v>1</v>
      </c>
      <c r="H25" s="15"/>
      <c r="I25" s="16">
        <f>Table_3[[#This Row],[Qty]]*Table_3[[#This Row],[Unit Price]]</f>
        <v>0</v>
      </c>
    </row>
    <row r="26" spans="1:9" x14ac:dyDescent="0.25">
      <c r="A26" t="s">
        <v>101</v>
      </c>
      <c r="B26" t="s">
        <v>15</v>
      </c>
      <c r="C26" t="s">
        <v>102</v>
      </c>
      <c r="D26" t="s">
        <v>103</v>
      </c>
      <c r="E26" t="s">
        <v>67</v>
      </c>
      <c r="F26" s="10"/>
      <c r="G26">
        <v>1</v>
      </c>
      <c r="H26" s="15"/>
      <c r="I26" s="16">
        <f>Table_3[[#This Row],[Qty]]*Table_3[[#This Row],[Unit Price]]</f>
        <v>0</v>
      </c>
    </row>
    <row r="27" spans="1:9" x14ac:dyDescent="0.25">
      <c r="A27" t="s">
        <v>104</v>
      </c>
      <c r="B27" t="s">
        <v>16</v>
      </c>
      <c r="C27" t="s">
        <v>102</v>
      </c>
      <c r="D27" t="s">
        <v>105</v>
      </c>
      <c r="E27" t="s">
        <v>67</v>
      </c>
      <c r="F27" s="10"/>
      <c r="G27">
        <v>1</v>
      </c>
      <c r="H27" s="15"/>
      <c r="I27" s="16">
        <f>Table_3[[#This Row],[Qty]]*Table_3[[#This Row],[Unit Price]]</f>
        <v>0</v>
      </c>
    </row>
    <row r="28" spans="1:9" x14ac:dyDescent="0.25">
      <c r="A28" t="s">
        <v>106</v>
      </c>
      <c r="B28" t="s">
        <v>17</v>
      </c>
      <c r="C28" t="s">
        <v>102</v>
      </c>
      <c r="D28" t="s">
        <v>107</v>
      </c>
      <c r="E28" t="s">
        <v>67</v>
      </c>
      <c r="F28" s="10"/>
      <c r="G28">
        <v>1</v>
      </c>
      <c r="H28" s="15"/>
      <c r="I28" s="16">
        <f>Table_3[[#This Row],[Qty]]*Table_3[[#This Row],[Unit Price]]</f>
        <v>0</v>
      </c>
    </row>
    <row r="29" spans="1:9" x14ac:dyDescent="0.25">
      <c r="A29" t="s">
        <v>108</v>
      </c>
      <c r="B29" t="s">
        <v>18</v>
      </c>
      <c r="C29" t="s">
        <v>102</v>
      </c>
      <c r="D29" t="s">
        <v>109</v>
      </c>
      <c r="E29" t="s">
        <v>67</v>
      </c>
      <c r="F29" s="10"/>
      <c r="G29">
        <v>1</v>
      </c>
      <c r="H29" s="15"/>
      <c r="I29" s="16">
        <f>Table_3[[#This Row],[Qty]]*Table_3[[#This Row],[Unit Price]]</f>
        <v>0</v>
      </c>
    </row>
    <row r="30" spans="1:9" x14ac:dyDescent="0.25">
      <c r="A30" t="s">
        <v>110</v>
      </c>
      <c r="B30" t="s">
        <v>19</v>
      </c>
      <c r="C30" t="s">
        <v>111</v>
      </c>
      <c r="D30" t="s">
        <v>112</v>
      </c>
      <c r="E30" t="s">
        <v>77</v>
      </c>
      <c r="F30" s="10"/>
      <c r="G30">
        <v>1</v>
      </c>
      <c r="H30" s="15"/>
      <c r="I30" s="16">
        <f>Table_3[[#This Row],[Qty]]*Table_3[[#This Row],[Unit Price]]</f>
        <v>0</v>
      </c>
    </row>
    <row r="31" spans="1:9" x14ac:dyDescent="0.25">
      <c r="A31" t="s">
        <v>113</v>
      </c>
      <c r="B31" t="s">
        <v>20</v>
      </c>
      <c r="C31" t="s">
        <v>111</v>
      </c>
      <c r="D31" t="s">
        <v>114</v>
      </c>
      <c r="E31" t="s">
        <v>67</v>
      </c>
      <c r="F31" s="10"/>
      <c r="G31">
        <v>1</v>
      </c>
      <c r="H31" s="15"/>
      <c r="I31" s="16">
        <f>Table_3[[#This Row],[Qty]]*Table_3[[#This Row],[Unit Price]]</f>
        <v>0</v>
      </c>
    </row>
    <row r="32" spans="1:9" x14ac:dyDescent="0.25">
      <c r="A32" t="s">
        <v>115</v>
      </c>
      <c r="B32" t="s">
        <v>21</v>
      </c>
      <c r="C32" t="s">
        <v>116</v>
      </c>
      <c r="D32" t="s">
        <v>117</v>
      </c>
      <c r="E32" t="s">
        <v>98</v>
      </c>
      <c r="F32" s="10"/>
      <c r="G32">
        <v>1</v>
      </c>
      <c r="H32" s="15"/>
      <c r="I32" s="16">
        <f>Table_3[[#This Row],[Qty]]*Table_3[[#This Row],[Unit Price]]</f>
        <v>0</v>
      </c>
    </row>
    <row r="33" spans="1:9" x14ac:dyDescent="0.25">
      <c r="A33" t="s">
        <v>82</v>
      </c>
      <c r="B33" t="s">
        <v>8</v>
      </c>
      <c r="C33" t="s">
        <v>83</v>
      </c>
      <c r="D33" t="s">
        <v>84</v>
      </c>
      <c r="E33" t="s">
        <v>67</v>
      </c>
      <c r="F33" s="10"/>
      <c r="G33">
        <v>1</v>
      </c>
      <c r="H33" s="15"/>
      <c r="I33" s="16">
        <f>Table_3[[#This Row],[Qty]]*Table_3[[#This Row],[Unit Price]]</f>
        <v>0</v>
      </c>
    </row>
    <row r="34" spans="1:9" x14ac:dyDescent="0.25">
      <c r="A34" t="s">
        <v>118</v>
      </c>
      <c r="B34" t="s">
        <v>22</v>
      </c>
      <c r="C34" t="s">
        <v>116</v>
      </c>
      <c r="D34" t="s">
        <v>119</v>
      </c>
      <c r="E34" t="s">
        <v>67</v>
      </c>
      <c r="F34" s="10"/>
      <c r="G34">
        <v>1</v>
      </c>
      <c r="H34" s="15"/>
      <c r="I34" s="16">
        <f>Table_3[[#This Row],[Qty]]*Table_3[[#This Row],[Unit Price]]</f>
        <v>0</v>
      </c>
    </row>
    <row r="35" spans="1:9" x14ac:dyDescent="0.25">
      <c r="A35" t="s">
        <v>120</v>
      </c>
      <c r="B35" t="s">
        <v>23</v>
      </c>
      <c r="C35" t="s">
        <v>121</v>
      </c>
      <c r="D35" t="s">
        <v>122</v>
      </c>
      <c r="E35" t="s">
        <v>77</v>
      </c>
      <c r="F35" s="10"/>
      <c r="G35">
        <v>1</v>
      </c>
      <c r="H35" s="15"/>
      <c r="I35" s="16">
        <f>Table_3[[#This Row],[Qty]]*Table_3[[#This Row],[Unit Price]]</f>
        <v>0</v>
      </c>
    </row>
    <row r="36" spans="1:9" x14ac:dyDescent="0.25">
      <c r="A36" t="s">
        <v>123</v>
      </c>
      <c r="B36" t="s">
        <v>24</v>
      </c>
      <c r="C36" t="s">
        <v>121</v>
      </c>
      <c r="D36" t="s">
        <v>124</v>
      </c>
      <c r="E36" t="s">
        <v>67</v>
      </c>
      <c r="F36" s="10"/>
      <c r="G36">
        <v>1</v>
      </c>
      <c r="H36" s="15"/>
      <c r="I36" s="16">
        <f>Table_3[[#This Row],[Qty]]*Table_3[[#This Row],[Unit Price]]</f>
        <v>0</v>
      </c>
    </row>
    <row r="37" spans="1:9" x14ac:dyDescent="0.25">
      <c r="A37" t="s">
        <v>125</v>
      </c>
      <c r="B37" t="s">
        <v>25</v>
      </c>
      <c r="C37" t="s">
        <v>121</v>
      </c>
      <c r="D37" t="s">
        <v>126</v>
      </c>
      <c r="E37" t="s">
        <v>67</v>
      </c>
      <c r="F37" s="10"/>
      <c r="G37">
        <v>1</v>
      </c>
      <c r="H37" s="15"/>
      <c r="I37" s="16">
        <f>Table_3[[#This Row],[Qty]]*Table_3[[#This Row],[Unit Price]]</f>
        <v>0</v>
      </c>
    </row>
    <row r="38" spans="1:9" x14ac:dyDescent="0.25">
      <c r="A38" t="s">
        <v>127</v>
      </c>
      <c r="B38" t="s">
        <v>26</v>
      </c>
      <c r="C38" t="s">
        <v>121</v>
      </c>
      <c r="D38" t="s">
        <v>128</v>
      </c>
      <c r="E38" t="s">
        <v>77</v>
      </c>
      <c r="F38" s="10"/>
      <c r="G38">
        <v>1</v>
      </c>
      <c r="H38" s="15"/>
      <c r="I38" s="16">
        <f>Table_3[[#This Row],[Qty]]*Table_3[[#This Row],[Unit Price]]</f>
        <v>0</v>
      </c>
    </row>
    <row r="39" spans="1:9" x14ac:dyDescent="0.25">
      <c r="A39" t="s">
        <v>129</v>
      </c>
      <c r="B39" t="s">
        <v>27</v>
      </c>
      <c r="C39" t="s">
        <v>121</v>
      </c>
      <c r="D39" t="s">
        <v>130</v>
      </c>
      <c r="E39" s="1" t="s">
        <v>210</v>
      </c>
      <c r="F39" s="10"/>
      <c r="G39">
        <v>1</v>
      </c>
      <c r="H39" s="15"/>
      <c r="I39" s="16">
        <f>Table_3[[#This Row],[Qty]]*Table_3[[#This Row],[Unit Price]]</f>
        <v>0</v>
      </c>
    </row>
    <row r="40" spans="1:9" x14ac:dyDescent="0.25">
      <c r="A40" t="s">
        <v>131</v>
      </c>
      <c r="B40" t="s">
        <v>28</v>
      </c>
      <c r="C40" t="s">
        <v>121</v>
      </c>
      <c r="D40" t="s">
        <v>132</v>
      </c>
      <c r="E40" t="s">
        <v>72</v>
      </c>
      <c r="F40" s="10"/>
      <c r="G40">
        <v>1</v>
      </c>
      <c r="H40" s="15"/>
      <c r="I40" s="16">
        <f>Table_3[[#This Row],[Qty]]*Table_3[[#This Row],[Unit Price]]</f>
        <v>0</v>
      </c>
    </row>
    <row r="41" spans="1:9" x14ac:dyDescent="0.25">
      <c r="A41" t="s">
        <v>133</v>
      </c>
      <c r="B41" t="s">
        <v>29</v>
      </c>
      <c r="C41" t="s">
        <v>121</v>
      </c>
      <c r="D41" t="s">
        <v>134</v>
      </c>
      <c r="E41" t="s">
        <v>135</v>
      </c>
      <c r="F41" s="10"/>
      <c r="G41">
        <v>1</v>
      </c>
      <c r="H41" s="15"/>
      <c r="I41" s="16">
        <f>Table_3[[#This Row],[Qty]]*Table_3[[#This Row],[Unit Price]]</f>
        <v>0</v>
      </c>
    </row>
    <row r="42" spans="1:9" x14ac:dyDescent="0.25">
      <c r="A42" t="s">
        <v>136</v>
      </c>
      <c r="B42" t="s">
        <v>30</v>
      </c>
      <c r="C42" t="s">
        <v>89</v>
      </c>
      <c r="D42" t="s">
        <v>137</v>
      </c>
      <c r="E42" t="s">
        <v>77</v>
      </c>
      <c r="F42" s="10"/>
      <c r="G42">
        <v>1</v>
      </c>
      <c r="H42" s="15"/>
      <c r="I42" s="16">
        <f>Table_3[[#This Row],[Qty]]*Table_3[[#This Row],[Unit Price]]</f>
        <v>0</v>
      </c>
    </row>
    <row r="43" spans="1:9" x14ac:dyDescent="0.25">
      <c r="A43" t="s">
        <v>138</v>
      </c>
      <c r="B43" t="s">
        <v>31</v>
      </c>
      <c r="C43" t="s">
        <v>83</v>
      </c>
      <c r="D43" t="s">
        <v>139</v>
      </c>
      <c r="E43" t="s">
        <v>141</v>
      </c>
      <c r="F43" s="10"/>
      <c r="G43">
        <v>1</v>
      </c>
      <c r="H43" s="15"/>
      <c r="I43" s="16">
        <f>Table_3[[#This Row],[Qty]]*Table_3[[#This Row],[Unit Price]]</f>
        <v>0</v>
      </c>
    </row>
    <row r="44" spans="1:9" x14ac:dyDescent="0.25">
      <c r="A44" t="s">
        <v>142</v>
      </c>
      <c r="B44" t="s">
        <v>32</v>
      </c>
      <c r="C44" t="s">
        <v>83</v>
      </c>
      <c r="D44" t="s">
        <v>143</v>
      </c>
      <c r="E44" t="s">
        <v>72</v>
      </c>
      <c r="F44" s="10"/>
      <c r="G44">
        <v>1</v>
      </c>
      <c r="H44" s="15"/>
      <c r="I44" s="16">
        <f>Table_3[[#This Row],[Qty]]*Table_3[[#This Row],[Unit Price]]</f>
        <v>0</v>
      </c>
    </row>
    <row r="45" spans="1:9" x14ac:dyDescent="0.25">
      <c r="A45" t="s">
        <v>144</v>
      </c>
      <c r="B45" t="s">
        <v>33</v>
      </c>
      <c r="C45" t="s">
        <v>83</v>
      </c>
      <c r="D45" t="s">
        <v>145</v>
      </c>
      <c r="E45" t="s">
        <v>72</v>
      </c>
      <c r="F45" s="10"/>
      <c r="G45">
        <v>1</v>
      </c>
      <c r="H45" s="15"/>
      <c r="I45" s="16">
        <f>Table_3[[#This Row],[Qty]]*Table_3[[#This Row],[Unit Price]]</f>
        <v>0</v>
      </c>
    </row>
    <row r="46" spans="1:9" x14ac:dyDescent="0.25">
      <c r="A46" t="s">
        <v>146</v>
      </c>
      <c r="B46" t="s">
        <v>34</v>
      </c>
      <c r="C46" t="s">
        <v>83</v>
      </c>
      <c r="D46" t="s">
        <v>147</v>
      </c>
      <c r="E46" t="s">
        <v>72</v>
      </c>
      <c r="F46" s="10"/>
      <c r="G46">
        <v>1</v>
      </c>
      <c r="H46" s="15"/>
      <c r="I46" s="16">
        <f>Table_3[[#This Row],[Qty]]*Table_3[[#This Row],[Unit Price]]</f>
        <v>0</v>
      </c>
    </row>
    <row r="47" spans="1:9" x14ac:dyDescent="0.25">
      <c r="A47" t="s">
        <v>148</v>
      </c>
      <c r="B47" t="s">
        <v>35</v>
      </c>
      <c r="C47" t="s">
        <v>102</v>
      </c>
      <c r="D47" t="s">
        <v>149</v>
      </c>
      <c r="E47" t="s">
        <v>67</v>
      </c>
      <c r="F47" s="10"/>
      <c r="G47">
        <v>1</v>
      </c>
      <c r="H47" s="15"/>
      <c r="I47" s="16">
        <f>Table_3[[#This Row],[Qty]]*Table_3[[#This Row],[Unit Price]]</f>
        <v>0</v>
      </c>
    </row>
    <row r="48" spans="1:9" x14ac:dyDescent="0.25">
      <c r="A48" t="s">
        <v>150</v>
      </c>
      <c r="B48" t="s">
        <v>36</v>
      </c>
      <c r="C48" t="s">
        <v>102</v>
      </c>
      <c r="D48" t="s">
        <v>151</v>
      </c>
      <c r="E48" t="s">
        <v>67</v>
      </c>
      <c r="F48" s="10"/>
      <c r="G48">
        <v>1</v>
      </c>
      <c r="H48" s="15"/>
      <c r="I48" s="16">
        <f>Table_3[[#This Row],[Qty]]*Table_3[[#This Row],[Unit Price]]</f>
        <v>0</v>
      </c>
    </row>
    <row r="49" spans="1:9" x14ac:dyDescent="0.25">
      <c r="A49" t="s">
        <v>152</v>
      </c>
      <c r="B49" t="s">
        <v>37</v>
      </c>
      <c r="C49" t="s">
        <v>102</v>
      </c>
      <c r="D49" t="s">
        <v>153</v>
      </c>
      <c r="E49" t="s">
        <v>72</v>
      </c>
      <c r="F49" s="10"/>
      <c r="G49">
        <v>1</v>
      </c>
      <c r="H49" s="15"/>
      <c r="I49" s="16">
        <f>Table_3[[#This Row],[Qty]]*Table_3[[#This Row],[Unit Price]]</f>
        <v>0</v>
      </c>
    </row>
    <row r="50" spans="1:9" x14ac:dyDescent="0.25">
      <c r="A50" t="s">
        <v>154</v>
      </c>
      <c r="B50" t="s">
        <v>38</v>
      </c>
      <c r="C50" t="s">
        <v>102</v>
      </c>
      <c r="D50" t="s">
        <v>155</v>
      </c>
      <c r="E50" t="s">
        <v>72</v>
      </c>
      <c r="F50" s="10"/>
      <c r="G50">
        <v>1</v>
      </c>
      <c r="H50" s="15"/>
      <c r="I50" s="16">
        <f>Table_3[[#This Row],[Qty]]*Table_3[[#This Row],[Unit Price]]</f>
        <v>0</v>
      </c>
    </row>
    <row r="51" spans="1:9" x14ac:dyDescent="0.25">
      <c r="A51" t="s">
        <v>157</v>
      </c>
      <c r="B51" t="s">
        <v>39</v>
      </c>
      <c r="C51" t="s">
        <v>158</v>
      </c>
      <c r="D51" t="s">
        <v>156</v>
      </c>
      <c r="E51" t="s">
        <v>159</v>
      </c>
      <c r="F51" s="10"/>
      <c r="G51">
        <v>1</v>
      </c>
      <c r="H51" s="15"/>
      <c r="I51" s="16">
        <f>Table_3[[#This Row],[Qty]]*Table_3[[#This Row],[Unit Price]]</f>
        <v>0</v>
      </c>
    </row>
    <row r="52" spans="1:9" x14ac:dyDescent="0.25">
      <c r="A52" t="s">
        <v>160</v>
      </c>
      <c r="B52" t="s">
        <v>40</v>
      </c>
      <c r="C52" t="s">
        <v>158</v>
      </c>
      <c r="D52" t="s">
        <v>156</v>
      </c>
      <c r="E52" t="s">
        <v>159</v>
      </c>
      <c r="F52" s="10"/>
      <c r="G52">
        <v>1</v>
      </c>
      <c r="H52" s="15"/>
      <c r="I52" s="16">
        <f>Table_3[[#This Row],[Qty]]*Table_3[[#This Row],[Unit Price]]</f>
        <v>0</v>
      </c>
    </row>
    <row r="53" spans="1:9" x14ac:dyDescent="0.25">
      <c r="A53" t="s">
        <v>160</v>
      </c>
      <c r="B53" t="s">
        <v>40</v>
      </c>
      <c r="C53" t="s">
        <v>158</v>
      </c>
      <c r="D53" t="s">
        <v>156</v>
      </c>
      <c r="E53" t="s">
        <v>159</v>
      </c>
      <c r="F53" s="10"/>
      <c r="G53">
        <v>1</v>
      </c>
      <c r="H53" s="15"/>
      <c r="I53" s="16">
        <f>Table_3[[#This Row],[Qty]]*Table_3[[#This Row],[Unit Price]]</f>
        <v>0</v>
      </c>
    </row>
    <row r="54" spans="1:9" x14ac:dyDescent="0.25">
      <c r="A54" t="s">
        <v>161</v>
      </c>
      <c r="B54" t="s">
        <v>41</v>
      </c>
      <c r="C54" t="s">
        <v>158</v>
      </c>
      <c r="D54" t="s">
        <v>156</v>
      </c>
      <c r="E54" t="s">
        <v>159</v>
      </c>
      <c r="F54" s="10"/>
      <c r="G54">
        <v>1</v>
      </c>
      <c r="H54" s="15"/>
      <c r="I54" s="16">
        <f>Table_3[[#This Row],[Qty]]*Table_3[[#This Row],[Unit Price]]</f>
        <v>0</v>
      </c>
    </row>
    <row r="55" spans="1:9" x14ac:dyDescent="0.25">
      <c r="A55" t="s">
        <v>162</v>
      </c>
      <c r="B55" t="s">
        <v>42</v>
      </c>
      <c r="C55" t="s">
        <v>158</v>
      </c>
      <c r="D55" t="s">
        <v>156</v>
      </c>
      <c r="E55" t="s">
        <v>159</v>
      </c>
      <c r="F55" s="10"/>
      <c r="G55">
        <v>1</v>
      </c>
      <c r="H55" s="15"/>
      <c r="I55" s="16">
        <f>Table_3[[#This Row],[Qty]]*Table_3[[#This Row],[Unit Price]]</f>
        <v>0</v>
      </c>
    </row>
    <row r="56" spans="1:9" x14ac:dyDescent="0.25">
      <c r="A56" t="s">
        <v>163</v>
      </c>
      <c r="B56" t="s">
        <v>43</v>
      </c>
      <c r="C56" t="s">
        <v>158</v>
      </c>
      <c r="D56" t="s">
        <v>156</v>
      </c>
      <c r="E56" t="s">
        <v>159</v>
      </c>
      <c r="F56" s="10"/>
      <c r="G56">
        <v>1</v>
      </c>
      <c r="H56" s="15"/>
      <c r="I56" s="16">
        <f>Table_3[[#This Row],[Qty]]*Table_3[[#This Row],[Unit Price]]</f>
        <v>0</v>
      </c>
    </row>
    <row r="57" spans="1:9" x14ac:dyDescent="0.25">
      <c r="A57" t="s">
        <v>164</v>
      </c>
      <c r="B57" t="s">
        <v>44</v>
      </c>
      <c r="C57" t="s">
        <v>158</v>
      </c>
      <c r="D57" t="s">
        <v>165</v>
      </c>
      <c r="E57" t="s">
        <v>166</v>
      </c>
      <c r="F57" s="10"/>
      <c r="G57">
        <v>1</v>
      </c>
      <c r="H57" s="15"/>
      <c r="I57" s="16">
        <f>Table_3[[#This Row],[Qty]]*Table_3[[#This Row],[Unit Price]]</f>
        <v>0</v>
      </c>
    </row>
    <row r="58" spans="1:9" x14ac:dyDescent="0.25">
      <c r="A58" t="s">
        <v>167</v>
      </c>
      <c r="B58" t="s">
        <v>45</v>
      </c>
      <c r="C58" t="s">
        <v>168</v>
      </c>
      <c r="D58" t="s">
        <v>156</v>
      </c>
      <c r="E58" s="1" t="s">
        <v>210</v>
      </c>
      <c r="F58" s="10"/>
      <c r="G58">
        <v>1</v>
      </c>
      <c r="H58" s="15"/>
      <c r="I58" s="16">
        <f>Table_3[[#This Row],[Qty]]*Table_3[[#This Row],[Unit Price]]</f>
        <v>0</v>
      </c>
    </row>
    <row r="59" spans="1:9" x14ac:dyDescent="0.25">
      <c r="A59" t="s">
        <v>169</v>
      </c>
      <c r="B59" t="s">
        <v>46</v>
      </c>
      <c r="C59" t="s">
        <v>158</v>
      </c>
      <c r="D59" t="s">
        <v>165</v>
      </c>
      <c r="E59" t="s">
        <v>166</v>
      </c>
      <c r="F59" s="10"/>
      <c r="G59">
        <v>1</v>
      </c>
      <c r="H59" s="15"/>
      <c r="I59" s="16">
        <f>Table_3[[#This Row],[Qty]]*Table_3[[#This Row],[Unit Price]]</f>
        <v>0</v>
      </c>
    </row>
    <row r="60" spans="1:9" x14ac:dyDescent="0.25">
      <c r="A60" t="s">
        <v>170</v>
      </c>
      <c r="B60" t="s">
        <v>47</v>
      </c>
      <c r="C60" t="s">
        <v>158</v>
      </c>
      <c r="D60" t="s">
        <v>156</v>
      </c>
      <c r="E60" t="s">
        <v>87</v>
      </c>
      <c r="F60" s="10"/>
      <c r="G60">
        <v>1</v>
      </c>
      <c r="H60" s="15"/>
      <c r="I60" s="16">
        <f>Table_3[[#This Row],[Qty]]*Table_3[[#This Row],[Unit Price]]</f>
        <v>0</v>
      </c>
    </row>
    <row r="61" spans="1:9" x14ac:dyDescent="0.25">
      <c r="A61" t="s">
        <v>171</v>
      </c>
      <c r="B61" t="s">
        <v>48</v>
      </c>
      <c r="C61" t="s">
        <v>168</v>
      </c>
      <c r="D61" t="s">
        <v>156</v>
      </c>
      <c r="E61" t="s">
        <v>172</v>
      </c>
      <c r="F61" s="10"/>
      <c r="G61">
        <v>1</v>
      </c>
      <c r="H61" s="15"/>
      <c r="I61" s="16">
        <f>Table_3[[#This Row],[Qty]]*Table_3[[#This Row],[Unit Price]]</f>
        <v>0</v>
      </c>
    </row>
    <row r="62" spans="1:9" x14ac:dyDescent="0.25">
      <c r="A62" t="s">
        <v>173</v>
      </c>
      <c r="B62" t="s">
        <v>49</v>
      </c>
      <c r="C62" t="s">
        <v>168</v>
      </c>
      <c r="D62" t="s">
        <v>174</v>
      </c>
      <c r="E62" t="s">
        <v>175</v>
      </c>
      <c r="F62" s="10"/>
      <c r="G62">
        <v>1</v>
      </c>
      <c r="H62" s="15"/>
      <c r="I62" s="16">
        <f>Table_3[[#This Row],[Qty]]*Table_3[[#This Row],[Unit Price]]</f>
        <v>0</v>
      </c>
    </row>
    <row r="63" spans="1:9" x14ac:dyDescent="0.25">
      <c r="A63" t="s">
        <v>176</v>
      </c>
      <c r="B63" t="s">
        <v>50</v>
      </c>
      <c r="C63" t="s">
        <v>168</v>
      </c>
      <c r="D63" t="s">
        <v>177</v>
      </c>
      <c r="E63" t="s">
        <v>72</v>
      </c>
      <c r="F63" s="10"/>
      <c r="G63">
        <v>1</v>
      </c>
      <c r="H63" s="15"/>
      <c r="I63" s="16">
        <f>Table_3[[#This Row],[Qty]]*Table_3[[#This Row],[Unit Price]]</f>
        <v>0</v>
      </c>
    </row>
    <row r="64" spans="1:9" x14ac:dyDescent="0.25">
      <c r="A64" t="s">
        <v>178</v>
      </c>
      <c r="B64" t="s">
        <v>51</v>
      </c>
      <c r="C64" t="s">
        <v>168</v>
      </c>
      <c r="D64" t="s">
        <v>179</v>
      </c>
      <c r="E64" t="s">
        <v>72</v>
      </c>
      <c r="F64" s="10"/>
      <c r="G64">
        <v>1</v>
      </c>
      <c r="H64" s="15"/>
      <c r="I64" s="16">
        <f>Table_3[[#This Row],[Qty]]*Table_3[[#This Row],[Unit Price]]</f>
        <v>0</v>
      </c>
    </row>
    <row r="65" spans="1:9" x14ac:dyDescent="0.25">
      <c r="A65" t="s">
        <v>180</v>
      </c>
      <c r="B65" t="s">
        <v>52</v>
      </c>
      <c r="C65" t="s">
        <v>168</v>
      </c>
      <c r="D65" t="s">
        <v>181</v>
      </c>
      <c r="E65" t="s">
        <v>72</v>
      </c>
      <c r="F65" s="10"/>
      <c r="G65">
        <v>1</v>
      </c>
      <c r="H65" s="15"/>
      <c r="I65" s="16">
        <f>Table_3[[#This Row],[Qty]]*Table_3[[#This Row],[Unit Price]]</f>
        <v>0</v>
      </c>
    </row>
    <row r="66" spans="1:9" x14ac:dyDescent="0.25">
      <c r="A66" t="s">
        <v>182</v>
      </c>
      <c r="B66" t="s">
        <v>53</v>
      </c>
      <c r="C66" t="s">
        <v>89</v>
      </c>
      <c r="D66" t="s">
        <v>165</v>
      </c>
      <c r="E66" t="s">
        <v>77</v>
      </c>
      <c r="F66" s="10"/>
      <c r="G66">
        <v>1</v>
      </c>
      <c r="H66" s="15"/>
      <c r="I66" s="16">
        <f>Table_3[[#This Row],[Qty]]*Table_3[[#This Row],[Unit Price]]</f>
        <v>0</v>
      </c>
    </row>
    <row r="67" spans="1:9" x14ac:dyDescent="0.25">
      <c r="A67" t="s">
        <v>183</v>
      </c>
      <c r="B67" t="s">
        <v>54</v>
      </c>
      <c r="C67" t="s">
        <v>158</v>
      </c>
      <c r="D67" t="s">
        <v>184</v>
      </c>
      <c r="E67" t="s">
        <v>72</v>
      </c>
      <c r="F67" s="10"/>
      <c r="G67">
        <v>1</v>
      </c>
      <c r="H67" s="15"/>
      <c r="I67" s="16">
        <f>Table_3[[#This Row],[Qty]]*Table_3[[#This Row],[Unit Price]]</f>
        <v>0</v>
      </c>
    </row>
    <row r="68" spans="1:9" x14ac:dyDescent="0.25">
      <c r="A68" t="s">
        <v>185</v>
      </c>
      <c r="B68" t="s">
        <v>55</v>
      </c>
      <c r="C68" t="s">
        <v>83</v>
      </c>
      <c r="D68" t="s">
        <v>128</v>
      </c>
      <c r="E68" t="s">
        <v>72</v>
      </c>
      <c r="F68" s="10"/>
      <c r="G68">
        <v>1</v>
      </c>
      <c r="H68" s="15"/>
      <c r="I68" s="16">
        <f>Table_3[[#This Row],[Qty]]*Table_3[[#This Row],[Unit Price]]</f>
        <v>0</v>
      </c>
    </row>
    <row r="69" spans="1:9" x14ac:dyDescent="0.25">
      <c r="A69" t="s">
        <v>186</v>
      </c>
      <c r="B69" t="s">
        <v>56</v>
      </c>
      <c r="C69" t="s">
        <v>121</v>
      </c>
      <c r="D69" t="s">
        <v>187</v>
      </c>
      <c r="E69" t="s">
        <v>188</v>
      </c>
      <c r="F69" s="10"/>
      <c r="G69">
        <v>1</v>
      </c>
      <c r="H69" s="15"/>
      <c r="I69" s="16">
        <f>Table_3[[#This Row],[Qty]]*Table_3[[#This Row],[Unit Price]]</f>
        <v>0</v>
      </c>
    </row>
    <row r="70" spans="1:9" x14ac:dyDescent="0.25">
      <c r="A70" t="s">
        <v>189</v>
      </c>
      <c r="B70" t="s">
        <v>57</v>
      </c>
      <c r="C70" t="s">
        <v>121</v>
      </c>
      <c r="D70" t="s">
        <v>190</v>
      </c>
      <c r="E70" t="s">
        <v>188</v>
      </c>
      <c r="F70" s="10"/>
      <c r="G70">
        <v>1</v>
      </c>
      <c r="H70" s="15"/>
      <c r="I70" s="16">
        <f>Table_3[[#This Row],[Qty]]*Table_3[[#This Row],[Unit Price]]</f>
        <v>0</v>
      </c>
    </row>
    <row r="71" spans="1:9" x14ac:dyDescent="0.25">
      <c r="A71" t="s">
        <v>191</v>
      </c>
      <c r="B71" t="s">
        <v>58</v>
      </c>
      <c r="C71" t="s">
        <v>83</v>
      </c>
      <c r="D71" t="s">
        <v>192</v>
      </c>
      <c r="E71" t="s">
        <v>95</v>
      </c>
      <c r="F71" s="10"/>
      <c r="G71">
        <v>1</v>
      </c>
      <c r="H71" s="15"/>
      <c r="I71" s="16">
        <f>Table_3[[#This Row],[Qty]]*Table_3[[#This Row],[Unit Price]]</f>
        <v>0</v>
      </c>
    </row>
    <row r="72" spans="1:9" x14ac:dyDescent="0.25">
      <c r="A72" t="s">
        <v>193</v>
      </c>
      <c r="B72" t="s">
        <v>59</v>
      </c>
      <c r="C72" t="s">
        <v>158</v>
      </c>
      <c r="D72" t="s">
        <v>192</v>
      </c>
      <c r="E72" t="s">
        <v>135</v>
      </c>
      <c r="F72" s="10"/>
      <c r="G72">
        <v>1</v>
      </c>
      <c r="H72" s="15"/>
      <c r="I72" s="16">
        <f>Table_3[[#This Row],[Qty]]*Table_3[[#This Row],[Unit Price]]</f>
        <v>0</v>
      </c>
    </row>
    <row r="73" spans="1:9" x14ac:dyDescent="0.25">
      <c r="A73" t="s">
        <v>194</v>
      </c>
      <c r="B73" t="s">
        <v>60</v>
      </c>
      <c r="C73" t="s">
        <v>116</v>
      </c>
      <c r="D73" t="s">
        <v>137</v>
      </c>
      <c r="E73" t="s">
        <v>140</v>
      </c>
      <c r="F73" s="10"/>
      <c r="G73">
        <v>1</v>
      </c>
      <c r="H73" s="15"/>
      <c r="I73" s="16">
        <f>Table_3[[#This Row],[Qty]]*Table_3[[#This Row],[Unit Price]]</f>
        <v>0</v>
      </c>
    </row>
    <row r="74" spans="1:9" x14ac:dyDescent="0.25">
      <c r="A74" s="5" t="s">
        <v>222</v>
      </c>
      <c r="H74" s="16"/>
      <c r="I74" s="19">
        <f>SUM(I5:I73)</f>
        <v>0</v>
      </c>
    </row>
    <row r="75" spans="1:9" x14ac:dyDescent="0.25"/>
    <row r="76" spans="1:9" x14ac:dyDescent="0.25">
      <c r="A76" s="6" t="s">
        <v>237</v>
      </c>
    </row>
    <row r="77" spans="1:9" x14ac:dyDescent="0.25">
      <c r="A77" t="s">
        <v>217</v>
      </c>
      <c r="B77" t="s">
        <v>218</v>
      </c>
      <c r="C77" t="s">
        <v>214</v>
      </c>
      <c r="D77" t="s">
        <v>215</v>
      </c>
    </row>
    <row r="78" spans="1:9" x14ac:dyDescent="0.25">
      <c r="A78" s="10"/>
      <c r="B78" s="21"/>
      <c r="C78" s="15"/>
      <c r="D78" s="16">
        <f>Table_4[[#This Row],[Quantity or Hours]]*Table_4[[#This Row],[Unit Price]]</f>
        <v>0</v>
      </c>
    </row>
    <row r="79" spans="1:9" x14ac:dyDescent="0.25">
      <c r="A79" s="10"/>
      <c r="B79" s="21"/>
      <c r="C79" s="15"/>
      <c r="D79" s="16">
        <f>Table_4[[#This Row],[Quantity or Hours]]*Table_4[[#This Row],[Unit Price]]</f>
        <v>0</v>
      </c>
    </row>
    <row r="80" spans="1:9" x14ac:dyDescent="0.25">
      <c r="A80" s="10"/>
      <c r="B80" s="21"/>
      <c r="C80" s="15"/>
      <c r="D80" s="16">
        <f>Table_4[[#This Row],[Quantity or Hours]]*Table_4[[#This Row],[Unit Price]]</f>
        <v>0</v>
      </c>
    </row>
    <row r="81" spans="1:4" x14ac:dyDescent="0.25">
      <c r="A81" s="10"/>
      <c r="B81" s="21"/>
      <c r="C81" s="15"/>
      <c r="D81" s="16">
        <f>Table_4[[#This Row],[Quantity or Hours]]*Table_4[[#This Row],[Unit Price]]</f>
        <v>0</v>
      </c>
    </row>
    <row r="82" spans="1:4" x14ac:dyDescent="0.25">
      <c r="A82" s="10"/>
      <c r="B82" s="21"/>
      <c r="C82" s="15"/>
      <c r="D82" s="16">
        <f>Table_4[[#This Row],[Quantity or Hours]]*Table_4[[#This Row],[Unit Price]]</f>
        <v>0</v>
      </c>
    </row>
    <row r="83" spans="1:4" x14ac:dyDescent="0.25">
      <c r="A83" s="10"/>
      <c r="B83" s="21"/>
      <c r="C83" s="15"/>
      <c r="D83" s="16">
        <f>Table_4[[#This Row],[Quantity or Hours]]*Table_4[[#This Row],[Unit Price]]</f>
        <v>0</v>
      </c>
    </row>
    <row r="84" spans="1:4" x14ac:dyDescent="0.25">
      <c r="A84" s="10"/>
      <c r="B84" s="21"/>
      <c r="C84" s="15"/>
      <c r="D84" s="16">
        <f>Table_4[[#This Row],[Quantity or Hours]]*Table_4[[#This Row],[Unit Price]]</f>
        <v>0</v>
      </c>
    </row>
    <row r="85" spans="1:4" x14ac:dyDescent="0.25">
      <c r="A85" s="10"/>
      <c r="B85" s="21"/>
      <c r="C85" s="15"/>
      <c r="D85" s="16">
        <f>Table_4[[#This Row],[Quantity or Hours]]*Table_4[[#This Row],[Unit Price]]</f>
        <v>0</v>
      </c>
    </row>
    <row r="86" spans="1:4" x14ac:dyDescent="0.25">
      <c r="A86" s="10"/>
      <c r="B86" s="21"/>
      <c r="C86" s="15"/>
      <c r="D86" s="16">
        <f>Table_4[[#This Row],[Quantity or Hours]]*Table_4[[#This Row],[Unit Price]]</f>
        <v>0</v>
      </c>
    </row>
    <row r="87" spans="1:4" x14ac:dyDescent="0.25">
      <c r="A87" s="10"/>
      <c r="B87" s="21"/>
      <c r="C87" s="15"/>
      <c r="D87" s="16">
        <f>Table_4[[#This Row],[Quantity or Hours]]*Table_4[[#This Row],[Unit Price]]</f>
        <v>0</v>
      </c>
    </row>
    <row r="88" spans="1:4" x14ac:dyDescent="0.25">
      <c r="A88" s="10"/>
      <c r="B88" s="21"/>
      <c r="C88" s="15"/>
      <c r="D88" s="16">
        <f>Table_4[[#This Row],[Quantity or Hours]]*Table_4[[#This Row],[Unit Price]]</f>
        <v>0</v>
      </c>
    </row>
    <row r="89" spans="1:4" x14ac:dyDescent="0.25">
      <c r="A89" s="10"/>
      <c r="B89" s="21"/>
      <c r="C89" s="15"/>
      <c r="D89" s="16">
        <f>Table_4[[#This Row],[Quantity or Hours]]*Table_4[[#This Row],[Unit Price]]</f>
        <v>0</v>
      </c>
    </row>
    <row r="90" spans="1:4" x14ac:dyDescent="0.25">
      <c r="A90" s="10"/>
      <c r="B90" s="21"/>
      <c r="C90" s="15"/>
      <c r="D90" s="16">
        <f>Table_4[[#This Row],[Quantity or Hours]]*Table_4[[#This Row],[Unit Price]]</f>
        <v>0</v>
      </c>
    </row>
    <row r="91" spans="1:4" x14ac:dyDescent="0.25">
      <c r="A91" s="10"/>
      <c r="B91" s="21"/>
      <c r="C91" s="15"/>
      <c r="D91" s="16">
        <f>Table_4[[#This Row],[Quantity or Hours]]*Table_4[[#This Row],[Unit Price]]</f>
        <v>0</v>
      </c>
    </row>
    <row r="92" spans="1:4" x14ac:dyDescent="0.25">
      <c r="A92" s="10"/>
      <c r="B92" s="21"/>
      <c r="C92" s="15"/>
      <c r="D92" s="16">
        <f>Table_4[[#This Row],[Quantity or Hours]]*Table_4[[#This Row],[Unit Price]]</f>
        <v>0</v>
      </c>
    </row>
    <row r="93" spans="1:4" x14ac:dyDescent="0.25">
      <c r="A93" s="10"/>
      <c r="B93" s="21"/>
      <c r="C93" s="15"/>
      <c r="D93" s="16">
        <f>Table_4[[#This Row],[Quantity or Hours]]*Table_4[[#This Row],[Unit Price]]</f>
        <v>0</v>
      </c>
    </row>
    <row r="94" spans="1:4" x14ac:dyDescent="0.25">
      <c r="A94" s="10"/>
      <c r="B94" s="21"/>
      <c r="C94" s="15"/>
      <c r="D94" s="16">
        <f>Table_4[[#This Row],[Quantity or Hours]]*Table_4[[#This Row],[Unit Price]]</f>
        <v>0</v>
      </c>
    </row>
    <row r="95" spans="1:4" x14ac:dyDescent="0.25">
      <c r="A95" s="10"/>
      <c r="B95" s="21"/>
      <c r="C95" s="15"/>
      <c r="D95" s="16">
        <f>Table_4[[#This Row],[Quantity or Hours]]*Table_4[[#This Row],[Unit Price]]</f>
        <v>0</v>
      </c>
    </row>
    <row r="96" spans="1:4" x14ac:dyDescent="0.25">
      <c r="A96" s="10"/>
      <c r="B96" s="21"/>
      <c r="C96" s="15"/>
      <c r="D96" s="16">
        <f>Table_4[[#This Row],[Quantity or Hours]]*Table_4[[#This Row],[Unit Price]]</f>
        <v>0</v>
      </c>
    </row>
    <row r="97" spans="1:4" x14ac:dyDescent="0.25">
      <c r="A97" s="10"/>
      <c r="B97" s="21"/>
      <c r="C97" s="15"/>
      <c r="D97" s="16">
        <f>Table_4[[#This Row],[Quantity or Hours]]*Table_4[[#This Row],[Unit Price]]</f>
        <v>0</v>
      </c>
    </row>
    <row r="98" spans="1:4" x14ac:dyDescent="0.25">
      <c r="A98" s="10"/>
      <c r="B98" s="21"/>
      <c r="C98" s="15"/>
      <c r="D98" s="16">
        <f>Table_4[[#This Row],[Quantity or Hours]]*Table_4[[#This Row],[Unit Price]]</f>
        <v>0</v>
      </c>
    </row>
    <row r="99" spans="1:4" x14ac:dyDescent="0.25">
      <c r="A99" s="10"/>
      <c r="B99" s="21"/>
      <c r="C99" s="15"/>
      <c r="D99" s="16">
        <f>Table_4[[#This Row],[Quantity or Hours]]*Table_4[[#This Row],[Unit Price]]</f>
        <v>0</v>
      </c>
    </row>
    <row r="100" spans="1:4" x14ac:dyDescent="0.25">
      <c r="A100" s="10"/>
      <c r="B100" s="21"/>
      <c r="C100" s="15"/>
      <c r="D100" s="16">
        <f>Table_4[[#This Row],[Quantity or Hours]]*Table_4[[#This Row],[Unit Price]]</f>
        <v>0</v>
      </c>
    </row>
    <row r="101" spans="1:4" x14ac:dyDescent="0.25">
      <c r="A101" s="10"/>
      <c r="B101" s="21"/>
      <c r="C101" s="15"/>
      <c r="D101" s="16">
        <f>Table_4[[#This Row],[Quantity or Hours]]*Table_4[[#This Row],[Unit Price]]</f>
        <v>0</v>
      </c>
    </row>
    <row r="102" spans="1:4" x14ac:dyDescent="0.25">
      <c r="A102" s="10"/>
      <c r="B102" s="21"/>
      <c r="C102" s="15"/>
      <c r="D102" s="16">
        <f>Table_4[[#This Row],[Quantity or Hours]]*Table_4[[#This Row],[Unit Price]]</f>
        <v>0</v>
      </c>
    </row>
    <row r="103" spans="1:4" x14ac:dyDescent="0.25">
      <c r="A103" s="10"/>
      <c r="B103" s="21"/>
      <c r="C103" s="15"/>
      <c r="D103" s="16">
        <f>Table_4[[#This Row],[Quantity or Hours]]*Table_4[[#This Row],[Unit Price]]</f>
        <v>0</v>
      </c>
    </row>
    <row r="104" spans="1:4" x14ac:dyDescent="0.25">
      <c r="A104" s="10"/>
      <c r="B104" s="21"/>
      <c r="C104" s="15"/>
      <c r="D104" s="16">
        <f>Table_4[[#This Row],[Quantity or Hours]]*Table_4[[#This Row],[Unit Price]]</f>
        <v>0</v>
      </c>
    </row>
    <row r="105" spans="1:4" x14ac:dyDescent="0.25">
      <c r="A105" s="10"/>
      <c r="B105" s="21"/>
      <c r="C105" s="15"/>
      <c r="D105" s="16">
        <f>Table_4[[#This Row],[Quantity or Hours]]*Table_4[[#This Row],[Unit Price]]</f>
        <v>0</v>
      </c>
    </row>
    <row r="106" spans="1:4" x14ac:dyDescent="0.25">
      <c r="A106" s="10"/>
      <c r="B106" s="21"/>
      <c r="C106" s="15"/>
      <c r="D106" s="16">
        <f>Table_4[[#This Row],[Quantity or Hours]]*Table_4[[#This Row],[Unit Price]]</f>
        <v>0</v>
      </c>
    </row>
    <row r="107" spans="1:4" x14ac:dyDescent="0.25">
      <c r="A107" s="10"/>
      <c r="B107" s="21"/>
      <c r="C107" s="15"/>
      <c r="D107" s="16">
        <f>Table_4[[#This Row],[Quantity or Hours]]*Table_4[[#This Row],[Unit Price]]</f>
        <v>0</v>
      </c>
    </row>
    <row r="108" spans="1:4" x14ac:dyDescent="0.25">
      <c r="A108" s="10"/>
      <c r="B108" s="21"/>
      <c r="C108" s="15"/>
      <c r="D108" s="16">
        <f>Table_4[[#This Row],[Quantity or Hours]]*Table_4[[#This Row],[Unit Price]]</f>
        <v>0</v>
      </c>
    </row>
    <row r="109" spans="1:4" x14ac:dyDescent="0.25">
      <c r="A109" s="10"/>
      <c r="B109" s="21"/>
      <c r="C109" s="15"/>
      <c r="D109" s="16">
        <f>Table_4[[#This Row],[Quantity or Hours]]*Table_4[[#This Row],[Unit Price]]</f>
        <v>0</v>
      </c>
    </row>
    <row r="110" spans="1:4" x14ac:dyDescent="0.25">
      <c r="A110" s="10"/>
      <c r="B110" s="21"/>
      <c r="C110" s="15"/>
      <c r="D110" s="16">
        <f>Table_4[[#This Row],[Quantity or Hours]]*Table_4[[#This Row],[Unit Price]]</f>
        <v>0</v>
      </c>
    </row>
    <row r="111" spans="1:4" x14ac:dyDescent="0.25">
      <c r="A111" s="10"/>
      <c r="B111" s="21"/>
      <c r="C111" s="15"/>
      <c r="D111" s="16">
        <f>Table_4[[#This Row],[Quantity or Hours]]*Table_4[[#This Row],[Unit Price]]</f>
        <v>0</v>
      </c>
    </row>
    <row r="112" spans="1:4" x14ac:dyDescent="0.25">
      <c r="A112" s="10"/>
      <c r="B112" s="21"/>
      <c r="C112" s="15"/>
      <c r="D112" s="16">
        <f>Table_4[[#This Row],[Quantity or Hours]]*Table_4[[#This Row],[Unit Price]]</f>
        <v>0</v>
      </c>
    </row>
    <row r="113" spans="1:4" x14ac:dyDescent="0.25">
      <c r="A113" s="10"/>
      <c r="B113" s="21"/>
      <c r="C113" s="15"/>
      <c r="D113" s="16">
        <f>Table_4[[#This Row],[Quantity or Hours]]*Table_4[[#This Row],[Unit Price]]</f>
        <v>0</v>
      </c>
    </row>
    <row r="114" spans="1:4" x14ac:dyDescent="0.25">
      <c r="A114" s="10"/>
      <c r="B114" s="21"/>
      <c r="C114" s="15"/>
      <c r="D114" s="16">
        <f>Table_4[[#This Row],[Quantity or Hours]]*Table_4[[#This Row],[Unit Price]]</f>
        <v>0</v>
      </c>
    </row>
    <row r="115" spans="1:4" x14ac:dyDescent="0.25">
      <c r="A115" s="10"/>
      <c r="B115" s="21"/>
      <c r="C115" s="15"/>
      <c r="D115" s="16">
        <f>Table_4[[#This Row],[Quantity or Hours]]*Table_4[[#This Row],[Unit Price]]</f>
        <v>0</v>
      </c>
    </row>
    <row r="116" spans="1:4" x14ac:dyDescent="0.25">
      <c r="A116" s="10"/>
      <c r="B116" s="21"/>
      <c r="C116" s="15"/>
      <c r="D116" s="16">
        <f>Table_4[[#This Row],[Quantity or Hours]]*Table_4[[#This Row],[Unit Price]]</f>
        <v>0</v>
      </c>
    </row>
    <row r="117" spans="1:4" x14ac:dyDescent="0.25">
      <c r="A117" s="5" t="s">
        <v>222</v>
      </c>
      <c r="B117" s="20"/>
      <c r="C117" s="16"/>
      <c r="D117" s="19">
        <f>SUM(D78:D116)</f>
        <v>0</v>
      </c>
    </row>
    <row r="118" spans="1:4" x14ac:dyDescent="0.25"/>
    <row r="119" spans="1:4" x14ac:dyDescent="0.25">
      <c r="A119" s="6" t="s">
        <v>238</v>
      </c>
    </row>
    <row r="120" spans="1:4" x14ac:dyDescent="0.25">
      <c r="A120" t="s">
        <v>196</v>
      </c>
      <c r="B120" t="s">
        <v>197</v>
      </c>
      <c r="C120" t="s">
        <v>198</v>
      </c>
    </row>
    <row r="121" spans="1:4" ht="75" x14ac:dyDescent="0.25">
      <c r="A121" s="2" t="s">
        <v>219</v>
      </c>
      <c r="B121" s="3" t="s">
        <v>239</v>
      </c>
      <c r="C121" s="4">
        <f>SUM(D117,I74)</f>
        <v>0</v>
      </c>
    </row>
    <row r="122" spans="1:4" ht="96" customHeight="1" x14ac:dyDescent="0.25">
      <c r="A122" s="22" t="s">
        <v>220</v>
      </c>
      <c r="B122" s="22"/>
      <c r="C122" s="22"/>
    </row>
  </sheetData>
  <sheetProtection sheet="1" objects="1" scenarios="1"/>
  <mergeCells count="2">
    <mergeCell ref="A122:C122"/>
    <mergeCell ref="A1:I1"/>
  </mergeCells>
  <pageMargins left="0.7" right="0.7" top="0.75" bottom="0.75" header="0.3" footer="0.3"/>
  <tableParts count="3">
    <tablePart r:id="rId1"/>
    <tablePart r:id="rId2"/>
    <tablePart r:id="rId3"/>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A98B6F-FE41-4B9D-953A-B729C0E4C301}">
  <dimension ref="A1:E17"/>
  <sheetViews>
    <sheetView showGridLines="0" zoomScale="85" zoomScaleNormal="85" workbookViewId="0">
      <selection sqref="A1:C1"/>
    </sheetView>
  </sheetViews>
  <sheetFormatPr defaultColWidth="0" defaultRowHeight="15" customHeight="1" zeroHeight="1" x14ac:dyDescent="0.25"/>
  <cols>
    <col min="1" max="1" width="11.140625" customWidth="1"/>
    <col min="2" max="2" width="52.42578125" customWidth="1"/>
    <col min="3" max="3" width="16.140625" customWidth="1"/>
    <col min="4" max="4" width="15" hidden="1" customWidth="1"/>
    <col min="5" max="5" width="17.5703125" hidden="1" customWidth="1"/>
    <col min="6" max="16384" width="8.85546875" hidden="1"/>
  </cols>
  <sheetData>
    <row r="1" spans="1:3" ht="15" customHeight="1" x14ac:dyDescent="0.25">
      <c r="A1" s="23" t="str">
        <f>IF(ISTEXT('Vendor Name'!A2),'Vendor Name'!A2,"")</f>
        <v/>
      </c>
      <c r="B1" s="24"/>
      <c r="C1" s="25"/>
    </row>
    <row r="2" spans="1:3" ht="15" customHeight="1" x14ac:dyDescent="0.25"/>
    <row r="3" spans="1:3" x14ac:dyDescent="0.25">
      <c r="A3" s="6" t="s">
        <v>228</v>
      </c>
    </row>
    <row r="4" spans="1:3" x14ac:dyDescent="0.25">
      <c r="A4" t="s">
        <v>196</v>
      </c>
      <c r="B4" t="s">
        <v>197</v>
      </c>
      <c r="C4" t="s">
        <v>198</v>
      </c>
    </row>
    <row r="5" spans="1:3" ht="75" x14ac:dyDescent="0.25">
      <c r="A5" s="2" t="s">
        <v>224</v>
      </c>
      <c r="B5" s="3" t="s">
        <v>233</v>
      </c>
      <c r="C5" s="9"/>
    </row>
    <row r="6" spans="1:3" x14ac:dyDescent="0.25"/>
    <row r="7" spans="1:3" ht="15" customHeight="1" x14ac:dyDescent="0.25">
      <c r="A7" s="6" t="s">
        <v>229</v>
      </c>
    </row>
    <row r="8" spans="1:3" ht="15" customHeight="1" x14ac:dyDescent="0.25">
      <c r="A8" t="s">
        <v>196</v>
      </c>
      <c r="B8" t="s">
        <v>197</v>
      </c>
      <c r="C8" t="s">
        <v>198</v>
      </c>
    </row>
    <row r="9" spans="1:3" ht="75" x14ac:dyDescent="0.25">
      <c r="A9" s="2" t="s">
        <v>225</v>
      </c>
      <c r="B9" s="3" t="s">
        <v>232</v>
      </c>
      <c r="C9" s="9"/>
    </row>
    <row r="10" spans="1:3" ht="15" customHeight="1" x14ac:dyDescent="0.25"/>
    <row r="11" spans="1:3" ht="15" customHeight="1" x14ac:dyDescent="0.25">
      <c r="A11" s="6" t="s">
        <v>230</v>
      </c>
    </row>
    <row r="12" spans="1:3" ht="15" customHeight="1" x14ac:dyDescent="0.25">
      <c r="A12" t="s">
        <v>196</v>
      </c>
      <c r="B12" t="s">
        <v>197</v>
      </c>
      <c r="C12" t="s">
        <v>198</v>
      </c>
    </row>
    <row r="13" spans="1:3" ht="75" x14ac:dyDescent="0.25">
      <c r="A13" s="2" t="s">
        <v>226</v>
      </c>
      <c r="B13" s="3" t="s">
        <v>231</v>
      </c>
      <c r="C13" s="9"/>
    </row>
    <row r="14" spans="1:3" ht="15" customHeight="1" x14ac:dyDescent="0.25"/>
    <row r="15" spans="1:3" ht="15" customHeight="1" x14ac:dyDescent="0.25">
      <c r="A15" s="6" t="s">
        <v>234</v>
      </c>
    </row>
    <row r="16" spans="1:3" ht="15" customHeight="1" x14ac:dyDescent="0.25">
      <c r="A16" t="s">
        <v>196</v>
      </c>
      <c r="B16" t="s">
        <v>197</v>
      </c>
      <c r="C16" t="s">
        <v>198</v>
      </c>
    </row>
    <row r="17" spans="1:3" ht="75" x14ac:dyDescent="0.25">
      <c r="A17" s="2" t="s">
        <v>227</v>
      </c>
      <c r="B17" s="3" t="s">
        <v>235</v>
      </c>
      <c r="C17" s="9"/>
    </row>
  </sheetData>
  <sheetProtection sheet="1" objects="1" scenarios="1"/>
  <mergeCells count="1">
    <mergeCell ref="A1:C1"/>
  </mergeCells>
  <pageMargins left="0.7" right="0.7" top="0.75" bottom="0.75" header="0.3" footer="0.3"/>
  <tableParts count="4">
    <tablePart r:id="rId1"/>
    <tablePart r:id="rId2"/>
    <tablePart r:id="rId3"/>
    <tablePart r:id="rId4"/>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67EC029-5EA1-407B-8D15-5186A9D796E3}">
  <dimension ref="A1:C12"/>
  <sheetViews>
    <sheetView showGridLines="0" zoomScale="85" zoomScaleNormal="85" workbookViewId="0">
      <selection activeCell="C2" sqref="C2"/>
    </sheetView>
  </sheetViews>
  <sheetFormatPr defaultColWidth="0" defaultRowHeight="15" zeroHeight="1" x14ac:dyDescent="0.25"/>
  <cols>
    <col min="1" max="1" width="11.140625" customWidth="1"/>
    <col min="2" max="2" width="52.42578125" customWidth="1"/>
    <col min="3" max="3" width="16.140625" customWidth="1"/>
    <col min="4" max="16384" width="8.85546875" hidden="1"/>
  </cols>
  <sheetData>
    <row r="1" spans="1:3" x14ac:dyDescent="0.25">
      <c r="A1" s="23" t="str">
        <f>IF(ISTEXT('Vendor Name'!A2),'Vendor Name'!A2,"")</f>
        <v/>
      </c>
      <c r="B1" s="24"/>
      <c r="C1" s="25"/>
    </row>
    <row r="2" spans="1:3" x14ac:dyDescent="0.25"/>
    <row r="3" spans="1:3" x14ac:dyDescent="0.25">
      <c r="A3" s="6" t="s">
        <v>236</v>
      </c>
    </row>
    <row r="4" spans="1:3" x14ac:dyDescent="0.25">
      <c r="A4" t="s">
        <v>196</v>
      </c>
      <c r="B4" t="s">
        <v>197</v>
      </c>
      <c r="C4" t="s">
        <v>198</v>
      </c>
    </row>
    <row r="5" spans="1:3" ht="75" x14ac:dyDescent="0.25">
      <c r="A5" s="2" t="s">
        <v>199</v>
      </c>
      <c r="B5" s="3" t="s">
        <v>200</v>
      </c>
      <c r="C5" s="4" cm="1">
        <f t="array" ref="C5">Table_1[Price]</f>
        <v>0</v>
      </c>
    </row>
    <row r="6" spans="1:3" ht="75" x14ac:dyDescent="0.25">
      <c r="A6" s="2" t="s">
        <v>219</v>
      </c>
      <c r="B6" s="3" t="s">
        <v>239</v>
      </c>
      <c r="C6" s="4" cm="1">
        <f t="array" ref="C6">Table_5[Price]</f>
        <v>0</v>
      </c>
    </row>
    <row r="7" spans="1:3" ht="75" x14ac:dyDescent="0.25">
      <c r="A7" s="2" t="s">
        <v>224</v>
      </c>
      <c r="B7" s="3" t="s">
        <v>233</v>
      </c>
      <c r="C7" s="4" cm="1">
        <f t="array" ref="C7">Table_6[Price]</f>
        <v>0</v>
      </c>
    </row>
    <row r="8" spans="1:3" ht="75" x14ac:dyDescent="0.25">
      <c r="A8" s="2" t="s">
        <v>225</v>
      </c>
      <c r="B8" s="3" t="s">
        <v>232</v>
      </c>
      <c r="C8" s="4" cm="1">
        <f t="array" ref="C8">Table_7[Price]</f>
        <v>0</v>
      </c>
    </row>
    <row r="9" spans="1:3" ht="75" x14ac:dyDescent="0.25">
      <c r="A9" s="2" t="s">
        <v>226</v>
      </c>
      <c r="B9" s="3" t="s">
        <v>231</v>
      </c>
      <c r="C9" s="4" cm="1">
        <f t="array" ref="C9">Table_8[Price]</f>
        <v>0</v>
      </c>
    </row>
    <row r="10" spans="1:3" ht="75" x14ac:dyDescent="0.25">
      <c r="A10" s="2" t="s">
        <v>227</v>
      </c>
      <c r="B10" s="3" t="s">
        <v>235</v>
      </c>
      <c r="C10" s="4" cm="1">
        <f t="array" ref="C10">Table_9[Price]</f>
        <v>0</v>
      </c>
    </row>
    <row r="11" spans="1:3" ht="17.25" x14ac:dyDescent="0.25">
      <c r="A11" s="2"/>
      <c r="B11" s="7" t="s">
        <v>221</v>
      </c>
      <c r="C11" s="8">
        <f>SUM(C5:C10)</f>
        <v>0</v>
      </c>
    </row>
    <row r="12" spans="1:3" ht="90" customHeight="1" x14ac:dyDescent="0.25">
      <c r="A12" s="22" t="s">
        <v>220</v>
      </c>
      <c r="B12" s="22"/>
      <c r="C12" s="22"/>
    </row>
  </sheetData>
  <sheetProtection sheet="1" objects="1" scenarios="1"/>
  <mergeCells count="2">
    <mergeCell ref="A12:C12"/>
    <mergeCell ref="A1:C1"/>
  </mergeCells>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Vendor Name</vt:lpstr>
      <vt:lpstr>Design &amp; Recommendation</vt:lpstr>
      <vt:lpstr>Implementation</vt:lpstr>
      <vt:lpstr>Sustainment</vt:lpstr>
      <vt:lpstr>Proposal Summary</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Joshua Houston</dc:creator>
  <cp:lastModifiedBy>Joshua Houston</cp:lastModifiedBy>
  <dcterms:created xsi:type="dcterms:W3CDTF">2025-11-24T22:53:27Z</dcterms:created>
  <dcterms:modified xsi:type="dcterms:W3CDTF">2025-12-15T21:06:14Z</dcterms:modified>
</cp:coreProperties>
</file>